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C:\Raltron-RAMI\QUALITY\ENVIRONMENTAL\Conflict_Metals\"/>
    </mc:Choice>
  </mc:AlternateContent>
  <xr:revisionPtr revIDLastSave="0" documentId="8_{1E58E1E9-1C11-4A02-ADF8-B92981B3A08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F6" i="5"/>
  <c r="J6" i="5"/>
  <c r="E6" i="5"/>
  <c r="S6" i="5"/>
  <c r="T6" i="5"/>
  <c r="E4" i="8"/>
  <c r="C7" i="5"/>
  <c r="V7" i="5"/>
  <c r="J7" i="5"/>
  <c r="E7" i="5"/>
  <c r="S7"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<sst xmlns="http://schemas.openxmlformats.org/spreadsheetml/2006/main" count="22517" uniqueCount="15866">
  <si>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</si>
  <si>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</si>
  <si>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</si>
  <si>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</si>
  <si>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</si>
  <si>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</si>
  <si>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</si>
  <si>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</si>
  <si>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</si>
  <si>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</si>
  <si>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</si>
  <si>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</si>
  <si>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</si>
  <si>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</si>
  <si>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</si>
  <si>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</si>
  <si>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</si>
  <si>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</si>
  <si>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</si>
  <si>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</si>
  <si>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</si>
  <si>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</si>
  <si>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</si>
  <si>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</si>
  <si>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</si>
  <si>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</si>
  <si>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</si>
  <si>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</si>
  <si>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</si>
  <si>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</si>
  <si>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</si>
  <si>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</si>
  <si>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</si>
  <si>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</si>
  <si>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</si>
  <si>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</si>
  <si>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</si>
  <si>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</si>
  <si>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</si>
  <si>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</si>
  <si>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</si>
  <si>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</si>
  <si>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</si>
  <si>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</si>
  <si>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</si>
  <si>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</si>
  <si>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</si>
  <si>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</si>
  <si>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</si>
  <si>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</si>
  <si>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</si>
  <si>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</si>
  <si>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</si>
  <si>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</si>
  <si>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</si>
  <si>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</si>
  <si>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</si>
  <si>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</si>
  <si>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</si>
  <si>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</si>
  <si>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</si>
  <si>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</si>
  <si>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</si>
  <si>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</si>
  <si>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</si>
  <si>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</si>
  <si>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</si>
  <si>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</si>
  <si>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</si>
  <si>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</si>
  <si>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</si>
  <si>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</si>
  <si>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</si>
  <si>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</si>
  <si>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</si>
  <si>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</si>
  <si>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</si>
  <si>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</si>
  <si>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</si>
  <si>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</si>
  <si>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</si>
  <si>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</si>
  <si>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</si>
  <si>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</si>
  <si>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</si>
  <si>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</si>
  <si>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</si>
  <si>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</si>
  <si>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</si>
  <si>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</si>
  <si>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</si>
  <si>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</si>
  <si>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</si>
  <si>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</si>
  <si>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</si>
  <si>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</si>
  <si>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</si>
  <si>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</si>
  <si>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</si>
  <si>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</si>
  <si>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</si>
  <si>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</si>
  <si>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</si>
  <si>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</si>
  <si>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</si>
  <si>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</si>
  <si>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</si>
  <si>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</si>
  <si>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</si>
  <si>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</si>
  <si>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</si>
  <si>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</si>
  <si>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</si>
  <si>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</si>
  <si>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</si>
  <si>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</si>
  <si>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</si>
  <si>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</si>
  <si>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</si>
  <si>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</si>
  <si>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</si>
  <si>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</si>
  <si>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</si>
  <si>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</si>
  <si>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</si>
  <si>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</si>
  <si>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</si>
  <si>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</si>
  <si>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</si>
  <si>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</si>
  <si>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</si>
  <si>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</si>
  <si>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</si>
  <si>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</si>
  <si>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</si>
  <si>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</si>
  <si>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</si>
  <si>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</si>
  <si>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</si>
  <si>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</si>
  <si>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</si>
  <si>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</si>
  <si>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</si>
  <si>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</si>
  <si>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</si>
  <si>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</si>
  <si>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</si>
  <si>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</si>
  <si>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</si>
  <si>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</si>
  <si>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</si>
  <si>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</si>
  <si>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</si>
  <si>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</si>
  <si>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</si>
  <si>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</si>
  <si>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</si>
  <si>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</si>
  <si>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</si>
  <si>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</si>
  <si>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</si>
  <si>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</si>
  <si>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</si>
  <si>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</si>
  <si>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</si>
  <si>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</si>
  <si>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</si>
  <si>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</si>
  <si>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</si>
  <si>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</si>
  <si>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</si>
  <si>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</si>
  <si>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</si>
  <si>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</si>
  <si>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</si>
  <si>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</si>
  <si>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</si>
  <si>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</si>
  <si>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</si>
  <si>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</si>
  <si>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</si>
  <si>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</si>
  <si>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</si>
  <si>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</si>
  <si>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</si>
  <si>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</si>
  <si>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</si>
  <si>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</si>
  <si>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</si>
  <si>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</si>
  <si>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</si>
  <si>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</si>
  <si>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</si>
  <si>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</si>
  <si>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</si>
  <si>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</si>
  <si>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</si>
  <si>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</si>
  <si>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</si>
  <si>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</si>
  <si>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</si>
  <si>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</si>
  <si>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</si>
  <si>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</si>
  <si>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</si>
  <si>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</si>
  <si>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</si>
  <si>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</si>
  <si>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</si>
  <si>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</si>
  <si>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</si>
  <si>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</si>
  <si>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</si>
  <si>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</si>
  <si>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</si>
  <si>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</si>
  <si>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</si>
  <si>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</si>
  <si>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</si>
  <si>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</si>
  <si>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</si>
  <si>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</si>
  <si>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</si>
  <si>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</si>
  <si>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</si>
  <si>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</si>
  <si>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</si>
  <si>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</si>
  <si>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</si>
  <si>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</si>
  <si>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</si>
  <si>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</si>
  <si>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</si>
  <si>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</si>
  <si>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</si>
  <si>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</si>
  <si>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</si>
  <si>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</si>
  <si>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</si>
  <si>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</si>
  <si>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</si>
  <si>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</si>
  <si>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</si>
  <si>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</si>
  <si>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</si>
  <si>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</si>
  <si>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</si>
  <si>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</si>
  <si>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</si>
  <si>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</si>
  <si>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</si>
  <si>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</si>
  <si>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</si>
  <si>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</si>
  <si>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</si>
  <si>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</si>
  <si>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</si>
  <si>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</si>
  <si>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</si>
  <si>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</si>
  <si>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</si>
  <si>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</si>
  <si>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</si>
  <si>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</si>
  <si>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</si>
  <si>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</si>
  <si>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</si>
  <si>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</si>
  <si>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</si>
  <si>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</si>
  <si>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</si>
  <si>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</si>
  <si>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</si>
  <si>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</si>
  <si>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</si>
  <si>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</si>
  <si>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</si>
  <si>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</si>
  <si>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</si>
  <si>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</si>
  <si>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</si>
  <si>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</si>
  <si>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</si>
  <si>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</si>
  <si>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</si>
  <si>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</si>
  <si>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</si>
  <si>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</si>
  <si>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</si>
  <si>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</si>
  <si>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</si>
  <si>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</si>
  <si>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</si>
  <si>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</si>
  <si>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</si>
  <si>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</si>
  <si>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</si>
  <si>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</si>
  <si>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</si>
  <si>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</si>
  <si>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</si>
  <si>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</si>
  <si>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</si>
  <si>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</si>
  <si>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</si>
  <si>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</si>
  <si>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</si>
  <si>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</si>
  <si>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</si>
  <si>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</si>
  <si>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</si>
  <si>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</si>
  <si>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</si>
  <si>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</si>
  <si>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</si>
  <si>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</si>
  <si>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</si>
  <si>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</si>
  <si>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</si>
  <si>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</si>
  <si>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</si>
  <si>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</si>
  <si>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</si>
  <si>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</si>
  <si>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</si>
  <si>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</si>
  <si>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</si>
  <si>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</si>
  <si>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</si>
  <si>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</si>
  <si>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</si>
  <si>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</si>
  <si>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</si>
  <si>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</si>
  <si>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</si>
  <si>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</si>
  <si>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</si>
  <si>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</si>
  <si>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</si>
  <si>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</si>
  <si>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</si>
  <si>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</si>
  <si>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</si>
  <si>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</si>
  <si>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</si>
  <si>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</si>
  <si>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</si>
  <si>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</si>
  <si>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</si>
  <si>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</si>
  <si>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</si>
  <si>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</si>
  <si>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</si>
  <si>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</si>
  <si>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</si>
  <si>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</si>
  <si>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</si>
  <si>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</si>
  <si>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</si>
  <si>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</si>
  <si>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</si>
  <si>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</si>
  <si>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</si>
  <si>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</si>
  <si>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</si>
  <si>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</si>
  <si>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</si>
  <si>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</si>
  <si>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</si>
  <si>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</si>
  <si>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</si>
  <si>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</si>
  <si>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</si>
  <si>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</si>
  <si>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</si>
  <si>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</si>
  <si>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</si>
  <si>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</si>
  <si>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</si>
  <si>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</si>
  <si>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</si>
  <si>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</si>
  <si>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</si>
  <si>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</si>
  <si>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</si>
  <si>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</si>
  <si>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</si>
  <si>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</si>
  <si>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</si>
  <si>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</si>
  <si>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</si>
  <si>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</si>
  <si>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</si>
  <si>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</si>
  <si>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</si>
  <si>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</si>
  <si>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</si>
  <si>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</si>
  <si>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</si>
  <si>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</si>
  <si>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</si>
  <si>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</si>
  <si>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</si>
  <si>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</si>
  <si>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</si>
  <si>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</si>
  <si>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</si>
  <si>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</si>
  <si>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</si>
  <si>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</si>
  <si>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</si>
  <si>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</si>
  <si>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</si>
  <si>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</si>
  <si>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</si>
  <si>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</si>
  <si>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</si>
  <si>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</si>
  <si>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</si>
  <si>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</si>
  <si>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</si>
  <si>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</si>
  <si>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</si>
  <si>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</si>
  <si>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</si>
  <si>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</si>
  <si>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</si>
  <si>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</si>
  <si>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</si>
  <si>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</si>
  <si>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</si>
  <si>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</si>
  <si>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</si>
  <si>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</si>
  <si>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</si>
  <si>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</si>
  <si>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</si>
  <si>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</si>
  <si>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</si>
  <si>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</si>
  <si>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</si>
  <si>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</si>
  <si>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</si>
  <si>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</si>
  <si>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</si>
  <si>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</si>
  <si>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</si>
  <si>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</si>
  <si>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</si>
  <si>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</si>
  <si>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</si>
  <si>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</si>
  <si>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</si>
  <si>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</si>
  <si>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</si>
  <si>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</si>
  <si>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</si>
  <si>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</si>
  <si>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</si>
  <si>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</si>
  <si>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</si>
  <si>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</si>
  <si>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</si>
  <si>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</si>
  <si>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</si>
  <si>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</si>
  <si>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</si>
  <si>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</si>
  <si>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</si>
  <si>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</si>
  <si>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</si>
  <si>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</si>
  <si>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</si>
  <si>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</si>
  <si>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</si>
  <si>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</si>
  <si>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</si>
  <si>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</si>
  <si>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</si>
  <si>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</si>
  <si>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</si>
  <si>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</si>
  <si>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</si>
  <si>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</si>
  <si>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</si>
  <si>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</si>
  <si>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</si>
  <si>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</si>
  <si>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</si>
  <si>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</si>
  <si>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</si>
  <si>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</si>
  <si>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</si>
  <si>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</si>
  <si>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</si>
  <si>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</si>
  <si>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</si>
  <si>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</si>
  <si>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</si>
  <si>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</si>
  <si>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</si>
  <si>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</si>
  <si>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</si>
  <si>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</si>
  <si>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</si>
  <si>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</si>
  <si>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</si>
  <si>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</si>
  <si>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</si>
  <si>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</si>
  <si>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</si>
  <si>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</si>
  <si>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</si>
  <si>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</si>
  <si>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</si>
  <si>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</si>
  <si>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</si>
  <si>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</si>
  <si>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</si>
  <si>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</si>
  <si>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</si>
  <si>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</si>
  <si>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</si>
  <si>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</si>
  <si>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</si>
  <si>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</si>
  <si>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</si>
  <si>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</si>
  <si>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</si>
  <si>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</si>
  <si>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</si>
  <si>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</si>
  <si>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</si>
  <si>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</si>
  <si>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</si>
  <si>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</si>
  <si>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</si>
  <si>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</si>
  <si>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</si>
  <si>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</si>
  <si>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</si>
  <si>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</si>
  <si>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</si>
  <si>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</si>
  <si>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</si>
  <si>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</si>
  <si>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</si>
  <si>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</si>
  <si>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</si>
  <si>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</si>
  <si>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</si>
  <si>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</si>
  <si>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</si>
  <si>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</si>
  <si>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</si>
  <si>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</si>
  <si>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</si>
  <si>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</si>
  <si>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</si>
  <si>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</si>
  <si>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</si>
  <si>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</si>
  <si>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</si>
  <si>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</si>
  <si>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</si>
  <si>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</si>
  <si>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</si>
  <si>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</si>
  <si>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</si>
  <si>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</si>
  <si>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</si>
  <si>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</si>
  <si>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</si>
  <si>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</si>
  <si>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</si>
  <si>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</si>
  <si>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</si>
  <si>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</si>
  <si>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</si>
  <si>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</si>
  <si>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</si>
  <si>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</si>
  <si>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</si>
  <si>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</si>
  <si>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</si>
  <si>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</si>
  <si>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</si>
  <si>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</si>
  <si>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</si>
  <si>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</si>
  <si>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</si>
  <si>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</si>
  <si>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</si>
  <si>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</si>
  <si>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</si>
  <si>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</si>
  <si>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</si>
  <si>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</si>
  <si>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</si>
  <si>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</si>
  <si>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</si>
  <si>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</si>
  <si>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</si>
  <si>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</si>
  <si>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</si>
  <si>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</si>
  <si>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</si>
  <si>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</si>
  <si>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</si>
  <si>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</si>
  <si>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</si>
  <si>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</si>
  <si>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</si>
  <si>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</si>
  <si>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</si>
  <si>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</si>
  <si>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</si>
  <si>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</si>
  <si>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</si>
  <si>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</si>
  <si>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</si>
  <si>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</si>
  <si>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</si>
  <si>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</si>
  <si>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</si>
  <si>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</si>
  <si>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</si>
  <si>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</si>
  <si>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</si>
  <si>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</si>
  <si>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</si>
  <si>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</si>
  <si>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</si>
  <si>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</si>
  <si>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</si>
  <si>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</si>
  <si>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</si>
  <si>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</si>
  <si>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</si>
  <si>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</si>
  <si>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</si>
  <si>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</si>
  <si>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</si>
  <si>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</si>
  <si>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</si>
  <si>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</si>
  <si>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</si>
  <si>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</si>
  <si>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</si>
  <si>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</si>
  <si>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</si>
  <si>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</si>
  <si>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</si>
  <si>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</si>
  <si>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</si>
  <si>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</si>
  <si>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</si>
  <si>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</si>
  <si>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</si>
  <si>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</si>
  <si>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</si>
  <si>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</si>
  <si>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</si>
  <si>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</si>
  <si>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</si>
  <si>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</si>
  <si>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</si>
  <si>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</si>
  <si>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</si>
  <si>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</si>
  <si>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</si>
  <si>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</si>
  <si>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</si>
  <si>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</si>
  <si>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</si>
  <si>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</si>
  <si>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</si>
  <si>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</si>
  <si>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</si>
  <si>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</si>
  <si>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</si>
  <si>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</si>
  <si>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</si>
  <si>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</si>
  <si>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</si>
  <si>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</si>
  <si>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</si>
  <si>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</si>
  <si>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</si>
  <si>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</si>
  <si>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</si>
  <si>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</si>
  <si>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</si>
  <si>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</si>
  <si>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</si>
  <si>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</si>
  <si>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</si>
  <si>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</si>
  <si>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</si>
  <si>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</si>
  <si>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</si>
  <si>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</si>
  <si>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</si>
  <si>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</si>
  <si>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</si>
  <si>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</si>
  <si>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</si>
  <si>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</si>
  <si>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</si>
  <si>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</si>
  <si>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</si>
  <si>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</si>
  <si>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</si>
  <si>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</si>
  <si>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</si>
  <si>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</si>
  <si>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</si>
  <si>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</si>
  <si>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</si>
  <si>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</si>
  <si>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</si>
  <si>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</si>
  <si>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</si>
  <si>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</si>
  <si>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</si>
  <si>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</si>
  <si>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</si>
  <si>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</si>
  <si>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</si>
  <si>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</si>
  <si>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</si>
  <si>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</si>
  <si>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</si>
  <si>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</si>
  <si>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</si>
  <si>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</si>
  <si>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</si>
  <si>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</si>
  <si>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</si>
  <si>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</si>
  <si>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</si>
  <si>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</si>
  <si>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</si>
  <si>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</si>
  <si>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</si>
  <si>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</si>
  <si>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</si>
  <si>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</si>
  <si>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</si>
  <si>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</si>
  <si>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</si>
  <si>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</si>
  <si>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</si>
  <si>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</si>
  <si>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</si>
  <si>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</si>
  <si>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</si>
  <si>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</si>
  <si>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</si>
  <si>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</si>
  <si>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</si>
  <si>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</si>
  <si>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</si>
  <si>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</si>
  <si>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</si>
  <si>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</si>
  <si>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</si>
  <si>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</si>
  <si>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</si>
  <si>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</si>
  <si>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</si>
  <si>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</si>
  <si>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</si>
  <si>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</si>
  <si>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</si>
  <si>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</si>
  <si>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</si>
  <si>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</si>
  <si>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</si>
  <si>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</si>
  <si>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</si>
  <si>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</si>
  <si>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</si>
  <si>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</si>
  <si>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</si>
  <si>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</si>
  <si>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</si>
  <si>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</si>
  <si>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</si>
  <si>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</si>
  <si>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</si>
  <si>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</si>
  <si>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</si>
  <si>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</si>
  <si>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</si>
  <si>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</si>
  <si>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</si>
  <si>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</si>
  <si>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</si>
  <si>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</si>
  <si>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</si>
  <si>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</si>
  <si>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</si>
  <si>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</si>
  <si>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</si>
  <si>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</si>
  <si>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</si>
  <si>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</si>
  <si>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</si>
  <si>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</si>
  <si>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</si>
  <si>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</si>
  <si>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</si>
  <si>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</si>
  <si>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</si>
  <si>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</si>
  <si>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</si>
  <si>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</si>
  <si>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</si>
  <si>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</si>
  <si>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</si>
  <si>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</si>
  <si>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</si>
  <si>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</si>
  <si>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</si>
  <si>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</si>
  <si>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</si>
  <si>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</si>
  <si>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</si>
  <si>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</si>
  <si>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</si>
  <si>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</si>
  <si>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</si>
  <si>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</si>
  <si>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</si>
  <si>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</si>
  <si>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</si>
  <si>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</si>
  <si>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</si>
  <si>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</si>
  <si>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</si>
  <si>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</si>
  <si>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</si>
  <si>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</si>
  <si>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</si>
  <si>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</si>
  <si>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</si>
  <si>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</si>
  <si>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</si>
  <si>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</si>
  <si>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</si>
  <si>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</si>
  <si>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</si>
  <si>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</si>
  <si>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</si>
  <si>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</si>
  <si>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</si>
  <si>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</si>
  <si>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</si>
  <si>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</si>
  <si>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</si>
  <si>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</si>
  <si>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</si>
  <si>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</si>
  <si>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</si>
  <si>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</si>
  <si>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</si>
  <si>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</si>
  <si>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</si>
  <si>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</si>
  <si>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</si>
  <si>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</si>
  <si>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</si>
  <si>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</si>
  <si>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</si>
  <si>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</si>
  <si>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</si>
  <si>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</si>
  <si>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</si>
  <si>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</si>
  <si>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</si>
  <si>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</si>
  <si>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</si>
  <si>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</si>
  <si>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</si>
  <si>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</si>
  <si>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</si>
  <si>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</si>
  <si>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</si>
  <si>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</si>
  <si>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</si>
  <si>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</si>
  <si>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</si>
  <si>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</si>
  <si>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</si>
  <si>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</si>
  <si>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</si>
  <si>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</si>
  <si>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</si>
  <si>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</si>
  <si>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</si>
  <si>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</si>
  <si>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</si>
  <si>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</si>
  <si>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</si>
  <si>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</si>
  <si>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</si>
  <si>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</si>
  <si>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</si>
  <si>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</si>
  <si>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</si>
  <si>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</si>
  <si>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</si>
  <si>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</si>
  <si>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</si>
  <si>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</si>
  <si>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</si>
  <si>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</si>
  <si>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</si>
  <si>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</si>
  <si>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</si>
  <si>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</si>
  <si>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</si>
  <si>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</si>
  <si>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</si>
  <si>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</si>
  <si>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</si>
  <si>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</si>
  <si>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</si>
  <si>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</si>
  <si>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</si>
  <si>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</si>
  <si>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</si>
  <si>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</si>
  <si>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</si>
  <si>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</si>
  <si>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</si>
  <si>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</si>
  <si>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</si>
  <si>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</si>
  <si>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</si>
  <si>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</si>
  <si>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</si>
  <si>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</si>
  <si>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</si>
  <si>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</si>
  <si>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</si>
  <si>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</si>
  <si>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</si>
  <si>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</si>
  <si>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</si>
  <si>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</si>
  <si>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</si>
  <si>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</si>
  <si>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</si>
  <si>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</si>
  <si>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</si>
  <si>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</si>
  <si>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</si>
  <si>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</si>
  <si>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</si>
  <si>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</si>
  <si>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</si>
  <si>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</si>
  <si>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</si>
  <si>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</si>
  <si>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</si>
  <si>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</si>
  <si>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</si>
  <si>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</si>
  <si>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</si>
  <si>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</si>
  <si>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</si>
  <si>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</si>
  <si>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</si>
  <si>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</si>
  <si>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</si>
  <si>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</si>
  <si>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</si>
  <si>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</si>
  <si>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</si>
  <si>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</si>
  <si>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</si>
  <si>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</si>
  <si>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</si>
  <si>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</si>
  <si>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</si>
  <si>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</si>
  <si>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</si>
  <si>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</si>
  <si>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</si>
  <si>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</si>
  <si>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</si>
  <si>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</si>
  <si>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</si>
  <si>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</si>
  <si>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</si>
  <si>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</si>
  <si>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</si>
  <si>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</si>
  <si>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</si>
  <si>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</si>
  <si>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</si>
  <si>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</si>
  <si>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</si>
  <si>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</si>
  <si>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</si>
  <si>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</si>
  <si>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</si>
  <si>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</si>
  <si>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</si>
  <si>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</si>
  <si>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</si>
  <si>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</si>
  <si>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</si>
  <si>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</si>
  <si>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</si>
  <si>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</si>
  <si>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</si>
  <si>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</si>
  <si>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</si>
  <si>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</si>
  <si>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</si>
  <si>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</si>
  <si>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</si>
  <si>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</si>
  <si>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</si>
  <si>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</si>
  <si>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</si>
  <si>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</si>
  <si>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</si>
  <si>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</si>
  <si>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</si>
  <si>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</si>
  <si>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</si>
  <si>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</si>
  <si>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</si>
  <si>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</si>
  <si>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</si>
  <si>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</si>
  <si>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</si>
  <si>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</si>
  <si>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</si>
  <si>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</si>
  <si>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</si>
  <si>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</si>
  <si>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</si>
  <si>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</si>
  <si>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</si>
  <si>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</si>
  <si>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</si>
  <si>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</si>
  <si>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</si>
  <si>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</si>
  <si>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</si>
  <si>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</si>
  <si>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</si>
  <si>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</si>
  <si>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</si>
  <si>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</si>
  <si>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</si>
  <si>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</si>
  <si>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</si>
  <si>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</si>
  <si>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</si>
  <si>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</si>
  <si>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</si>
  <si>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</si>
  <si>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</si>
  <si>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</si>
  <si>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</si>
  <si>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</si>
  <si>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</si>
  <si>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</si>
  <si>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</si>
  <si>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</si>
  <si>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</si>
  <si>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</si>
  <si>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</si>
  <si>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</si>
  <si>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</si>
  <si>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</si>
  <si>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</si>
  <si>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</si>
  <si>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</si>
  <si>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</si>
  <si>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</si>
  <si>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</si>
  <si>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</si>
  <si>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</si>
  <si>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</si>
  <si>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</si>
  <si>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</si>
  <si>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</si>
  <si>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</si>
  <si>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</si>
  <si>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</si>
  <si>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</si>
  <si>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</si>
  <si>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</si>
  <si>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</si>
  <si>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</si>
  <si>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</si>
  <si>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</si>
  <si>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</si>
  <si>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</si>
  <si>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</si>
  <si>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</si>
  <si>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</si>
  <si>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</si>
  <si>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</si>
  <si>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</si>
  <si>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</si>
  <si>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</si>
  <si>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</si>
  <si>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</si>
  <si>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</si>
  <si>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</si>
  <si>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</si>
  <si>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</si>
  <si>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</si>
  <si>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</si>
  <si>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</si>
  <si>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</si>
  <si>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</si>
  <si>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</si>
  <si>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</si>
  <si>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</si>
  <si>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</si>
  <si>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</si>
  <si>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</si>
  <si>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</si>
  <si>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</si>
  <si>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</si>
  <si>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</si>
  <si>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</si>
  <si>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</si>
  <si>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</si>
  <si>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</si>
  <si>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</si>
  <si>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</si>
  <si>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</si>
  <si>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</si>
  <si>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</si>
  <si>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</si>
  <si>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</si>
  <si>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</si>
  <si>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</si>
  <si>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</si>
  <si>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</si>
  <si>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</si>
  <si>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</si>
  <si>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</si>
  <si>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</si>
  <si>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</si>
  <si>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</si>
  <si>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</si>
  <si>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</si>
  <si>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</si>
  <si>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</si>
  <si>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</si>
  <si>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</si>
  <si>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</si>
  <si>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</si>
  <si>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</si>
  <si>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</si>
  <si>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</si>
  <si>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</si>
  <si>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</si>
  <si>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</si>
  <si>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</si>
  <si>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</si>
  <si>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</si>
  <si>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</si>
  <si>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</si>
  <si>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</si>
  <si>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</si>
  <si>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</si>
  <si>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</si>
  <si>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</si>
  <si>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</si>
  <si>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</si>
  <si>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</si>
  <si>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</si>
  <si>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</si>
  <si>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</si>
  <si>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</si>
  <si>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</si>
  <si>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</si>
  <si>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</si>
  <si>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</si>
  <si>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</si>
  <si>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</si>
  <si>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</si>
  <si>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</si>
  <si>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</si>
  <si>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</si>
  <si>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</si>
  <si>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</si>
  <si>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</si>
  <si>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</si>
  <si>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</si>
  <si>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</si>
  <si>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</si>
  <si>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</si>
  <si>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</si>
  <si>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</si>
  <si>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</si>
  <si>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</si>
  <si>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</si>
  <si>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</si>
  <si>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</si>
  <si>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</si>
  <si>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</si>
  <si>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</si>
  <si>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</si>
  <si>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</si>
  <si>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</si>
  <si>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</si>
  <si>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</si>
  <si>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</si>
  <si>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</si>
  <si>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</si>
  <si>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</si>
  <si>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</si>
  <si>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</si>
  <si>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</si>
  <si>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</si>
  <si>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</si>
  <si>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</si>
  <si>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</si>
  <si>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</si>
  <si>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</si>
  <si>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</si>
  <si>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</si>
  <si>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</si>
  <si>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</si>
  <si>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</si>
  <si>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</si>
  <si>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</si>
  <si>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</si>
  <si>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</si>
  <si>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</si>
  <si>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</si>
  <si>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</si>
  <si>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</si>
  <si>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</si>
  <si>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</si>
  <si>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</si>
  <si>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</si>
  <si>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</si>
  <si>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</si>
  <si>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</si>
  <si>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</si>
  <si>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</si>
  <si>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</si>
  <si>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</si>
  <si>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</si>
  <si>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</si>
  <si>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</si>
  <si>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</si>
  <si>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</si>
  <si>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</si>
  <si>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</si>
  <si>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</si>
  <si>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</si>
  <si>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</si>
  <si>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</si>
  <si>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</si>
  <si>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</si>
  <si>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</si>
  <si>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</si>
  <si>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</si>
  <si>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</si>
  <si>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</si>
  <si>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</si>
  <si>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</si>
  <si>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</si>
  <si>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</si>
  <si>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</si>
  <si>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</si>
  <si>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</si>
  <si>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</si>
  <si>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</si>
  <si>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</si>
  <si>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</si>
  <si>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</si>
  <si>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</si>
  <si>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</si>
  <si>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</si>
  <si>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</si>
  <si>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</si>
  <si>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</si>
  <si>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</si>
  <si>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</si>
  <si>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</si>
  <si>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</si>
  <si>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</si>
  <si>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</si>
  <si>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</si>
  <si>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</si>
  <si>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</si>
  <si>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</si>
  <si>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</si>
  <si>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</si>
  <si>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</si>
  <si>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</si>
  <si>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</si>
  <si>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</si>
  <si>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</si>
  <si>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</si>
  <si>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</si>
  <si>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</si>
  <si>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</si>
  <si>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</si>
  <si>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</si>
  <si>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</si>
  <si>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</si>
  <si>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</si>
  <si>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</si>
  <si>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</si>
  <si>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</si>
  <si>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</si>
  <si>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</si>
  <si>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</si>
  <si>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</si>
  <si>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</si>
  <si>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</si>
  <si>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</si>
  <si>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</si>
  <si>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</si>
  <si>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</si>
  <si>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</si>
  <si>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</si>
  <si>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</si>
  <si>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</si>
  <si>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</si>
  <si>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</si>
  <si>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</si>
  <si>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</si>
  <si>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</si>
  <si>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</si>
  <si>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</si>
  <si>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</si>
  <si>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</si>
  <si>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</si>
  <si>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</si>
  <si>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</si>
  <si>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</si>
  <si>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</si>
  <si>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</si>
  <si>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</si>
  <si>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</si>
  <si>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</si>
  <si>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</si>
  <si>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</si>
  <si>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</si>
  <si>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</si>
  <si>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</si>
  <si>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</si>
  <si>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</si>
  <si>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</si>
  <si>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</si>
  <si>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</si>
  <si>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</si>
  <si>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</si>
  <si>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</si>
  <si>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</si>
  <si>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</si>
  <si>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</si>
  <si>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</si>
  <si>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</si>
  <si>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</si>
  <si>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</si>
  <si>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</si>
  <si>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</si>
  <si>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</si>
  <si>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</si>
  <si>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</si>
  <si>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</si>
  <si>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</si>
  <si>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</si>
  <si>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</si>
  <si>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</si>
  <si>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</si>
  <si>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</si>
  <si>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</si>
  <si>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</si>
  <si>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</si>
  <si>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</si>
  <si>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</si>
  <si>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</si>
  <si>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</si>
  <si>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</si>
  <si>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</si>
  <si>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</si>
  <si>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</si>
  <si>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</si>
  <si>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</si>
  <si>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</si>
  <si>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</si>
  <si>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</si>
  <si>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</si>
  <si>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</si>
  <si>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</si>
  <si>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</si>
  <si>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</si>
  <si>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</si>
  <si>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</si>
  <si>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</si>
  <si>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</si>
  <si>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</si>
  <si>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</si>
  <si>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</si>
  <si>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</si>
  <si>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</si>
  <si>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</si>
  <si>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</si>
  <si>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</si>
  <si>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</si>
  <si>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</si>
  <si>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</si>
  <si>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</si>
  <si>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</si>
  <si>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</si>
  <si>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</si>
  <si>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</si>
  <si>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</si>
  <si>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</si>
  <si>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</si>
  <si>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</si>
  <si>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</si>
  <si>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</si>
  <si>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</si>
  <si>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</si>
  <si>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</si>
  <si>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</si>
  <si>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</si>
  <si>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</si>
  <si>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</si>
  <si>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</si>
  <si>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</si>
  <si>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</si>
  <si>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</si>
  <si>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</si>
  <si>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</si>
  <si>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</si>
  <si>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</si>
  <si>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</si>
  <si>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</si>
  <si>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</si>
  <si>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</si>
  <si>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</si>
  <si>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</si>
  <si>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</si>
  <si>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</si>
  <si>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</si>
  <si>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</si>
  <si>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</si>
  <si>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</si>
  <si>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</si>
  <si>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</si>
  <si>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</si>
  <si>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</si>
  <si>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</si>
  <si>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</si>
  <si>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</si>
  <si>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</si>
  <si>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</si>
  <si>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</si>
  <si>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</si>
  <si>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</si>
  <si>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</si>
  <si>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</si>
  <si>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</si>
  <si>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</si>
  <si>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</si>
  <si>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</si>
  <si>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</si>
  <si>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</si>
  <si>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</si>
  <si>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</si>
  <si>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</si>
  <si>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</si>
  <si>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</si>
  <si>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</si>
  <si>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</si>
  <si>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</si>
  <si>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</si>
  <si>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</si>
  <si>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</si>
  <si>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</si>
  <si>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</si>
  <si>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</si>
  <si>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</si>
  <si>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</si>
  <si>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</si>
  <si>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</si>
  <si>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</si>
  <si>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</si>
  <si>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</si>
  <si>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</si>
  <si>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</si>
  <si>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</si>
  <si>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</si>
  <si>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</si>
  <si>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</si>
  <si>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</si>
  <si>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</si>
  <si>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</si>
  <si>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</si>
  <si>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</si>
  <si>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</si>
  <si>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</si>
  <si>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</si>
  <si>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</si>
  <si>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</si>
  <si>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</si>
  <si>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</si>
  <si>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</si>
  <si>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</si>
  <si>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</si>
  <si>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</si>
  <si>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</si>
  <si>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</si>
  <si>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</si>
  <si>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</si>
  <si>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</si>
  <si>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</si>
  <si>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</si>
  <si>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</si>
  <si>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</si>
  <si>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</si>
  <si>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</si>
  <si>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</si>
  <si>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</si>
  <si>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</si>
  <si>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</si>
  <si>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</si>
  <si>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</si>
  <si>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</si>
  <si>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</si>
  <si>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</si>
  <si>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</si>
  <si>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</si>
  <si>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</si>
  <si>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</si>
  <si>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</si>
  <si>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</si>
  <si>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</si>
  <si>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</si>
  <si>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</si>
  <si>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</si>
  <si>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</si>
  <si>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</si>
  <si>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</si>
  <si>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</si>
  <si>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</si>
  <si>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</si>
  <si>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</si>
  <si>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</si>
  <si>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</si>
  <si>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</si>
  <si>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</si>
  <si>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</si>
  <si>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</si>
  <si>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</si>
  <si>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</si>
  <si>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</si>
  <si>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</si>
  <si>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</si>
  <si>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</si>
  <si>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</si>
  <si>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</si>
  <si>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</si>
  <si>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</si>
  <si>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</si>
  <si>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</si>
  <si>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</si>
  <si>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</si>
  <si>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</si>
  <si>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</si>
  <si>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</si>
  <si>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</si>
  <si>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</si>
  <si>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</si>
  <si>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</si>
  <si>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</si>
  <si>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</si>
  <si>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</si>
  <si>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</si>
  <si>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</si>
  <si>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</si>
  <si>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</si>
  <si>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</si>
  <si>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</si>
  <si>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</si>
  <si>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</si>
  <si>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</si>
  <si>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</si>
  <si>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</si>
  <si>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</si>
  <si>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</si>
  <si>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</si>
  <si>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</si>
  <si>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</si>
  <si>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</si>
  <si>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</si>
  <si>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</si>
  <si>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</si>
  <si>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</si>
  <si>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</si>
  <si>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</si>
  <si>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</si>
  <si>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</si>
  <si>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</si>
  <si>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</si>
  <si>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</si>
  <si>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</si>
  <si>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</si>
  <si>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</si>
  <si>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</si>
  <si>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</si>
  <si>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</si>
  <si>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</si>
  <si>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</si>
  <si>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</si>
  <si>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</si>
  <si>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</si>
  <si>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</si>
  <si>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</si>
  <si>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</si>
  <si>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</si>
  <si>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</si>
  <si>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</si>
  <si>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</si>
  <si>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</si>
  <si>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</si>
  <si>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</si>
  <si>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</si>
  <si>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</si>
  <si>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</si>
  <si>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</si>
  <si>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</si>
  <si>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</si>
  <si>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</si>
  <si>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</si>
  <si>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</si>
  <si>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</si>
  <si>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</si>
  <si>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</si>
  <si>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</si>
  <si>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</si>
  <si>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</si>
  <si>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</si>
  <si>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</si>
  <si>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</si>
  <si>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</si>
  <si>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</si>
  <si>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</si>
  <si>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</si>
  <si>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</si>
  <si>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</si>
  <si>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</si>
  <si>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</si>
  <si>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</si>
  <si>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</si>
  <si>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</si>
  <si>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</si>
  <si>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</si>
  <si>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</si>
  <si>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</si>
  <si>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</si>
  <si>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</si>
  <si>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</si>
  <si>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</si>
  <si>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</si>
  <si>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</si>
  <si>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</si>
  <si>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</si>
  <si>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</si>
  <si>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</si>
  <si>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</si>
  <si>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</si>
  <si>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</si>
  <si>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</si>
  <si>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</si>
  <si>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</si>
  <si>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</si>
  <si>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</si>
  <si>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</si>
  <si>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</si>
  <si>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</si>
  <si>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</si>
  <si>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</si>
  <si>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</si>
  <si>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</si>
  <si>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</si>
  <si>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</si>
  <si>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</si>
  <si>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</si>
  <si>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</si>
  <si>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</si>
  <si>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</si>
  <si>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</si>
  <si>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</si>
  <si>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</si>
  <si>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</si>
  <si>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</si>
  <si>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</si>
  <si>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</si>
  <si>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</si>
  <si>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</si>
  <si>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</si>
  <si>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</si>
  <si>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</si>
  <si>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</si>
  <si>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</si>
  <si>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</si>
  <si>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</si>
  <si>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</si>
  <si>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</si>
  <si>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</si>
  <si>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</si>
  <si>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</si>
  <si>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</si>
  <si>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</si>
  <si>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</si>
  <si>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</si>
  <si>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</si>
  <si>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</si>
  <si>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</si>
  <si>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</si>
  <si>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</si>
  <si>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</si>
  <si>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</si>
  <si>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</si>
  <si>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</si>
  <si>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</si>
  <si>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</si>
  <si>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</si>
  <si>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</si>
  <si>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</si>
  <si>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</si>
  <si>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</si>
  <si>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</si>
  <si>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</si>
  <si>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</si>
  <si>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</si>
  <si>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</si>
  <si>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</si>
  <si>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</si>
  <si>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</si>
  <si>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</si>
  <si>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</si>
  <si>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</si>
  <si>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</si>
  <si>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</si>
  <si>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</si>
  <si>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</si>
  <si>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</si>
  <si>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</si>
  <si>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</si>
  <si>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</si>
  <si>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</si>
  <si>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</si>
  <si>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</si>
  <si>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</si>
  <si>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</si>
  <si>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</si>
  <si>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</si>
  <si>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</si>
  <si>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</si>
  <si>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</si>
  <si>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</si>
  <si>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</si>
  <si>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</si>
  <si>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</si>
  <si>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</si>
  <si>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</si>
  <si>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</si>
  <si>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</si>
  <si>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</si>
  <si>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</si>
  <si>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</si>
  <si>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</si>
  <si>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</si>
  <si>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</si>
  <si>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</si>
  <si>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</si>
  <si>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</si>
  <si>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</si>
  <si>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</si>
  <si>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</si>
  <si>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</si>
  <si>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</si>
  <si>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</si>
  <si>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</si>
  <si>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</si>
  <si>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</si>
  <si>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</si>
  <si>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</si>
  <si>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</si>
  <si>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</si>
  <si>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</si>
  <si>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</si>
  <si>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</si>
  <si>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</si>
  <si>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</si>
  <si>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</si>
  <si>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</si>
  <si>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</si>
  <si>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</si>
  <si>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</si>
  <si>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</si>
  <si>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</si>
  <si>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</si>
  <si>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</si>
  <si>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</si>
  <si>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</si>
  <si>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</si>
  <si>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</si>
  <si>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</si>
  <si>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</si>
  <si>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</si>
  <si>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</si>
  <si>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</si>
  <si>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</si>
  <si>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</si>
  <si>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</si>
  <si>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</si>
  <si>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</si>
  <si>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</si>
  <si>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</si>
  <si>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</si>
  <si>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</si>
  <si>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</si>
  <si>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</si>
  <si>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</si>
  <si>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</si>
  <si>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</si>
  <si>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</si>
  <si>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</si>
  <si>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</si>
  <si>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</si>
  <si>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</si>
  <si>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</si>
  <si>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</si>
  <si>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</si>
  <si>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</si>
  <si>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</si>
  <si>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</si>
  <si>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</si>
  <si>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</si>
  <si>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</si>
  <si>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</si>
  <si>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</si>
  <si>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</si>
  <si>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</si>
  <si>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</si>
  <si>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</si>
  <si>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</si>
  <si>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</si>
  <si>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</si>
  <si>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</si>
  <si>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</si>
  <si>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</si>
  <si>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</si>
  <si>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</si>
  <si>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</si>
  <si>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</si>
  <si>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</si>
  <si>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</si>
  <si>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</si>
  <si>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</si>
  <si>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</si>
  <si>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</si>
  <si>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</si>
  <si>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</si>
  <si>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</si>
  <si>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</si>
  <si>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</si>
  <si>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</si>
  <si>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</si>
  <si>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</si>
  <si>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</si>
  <si>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</si>
  <si>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</si>
  <si>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</si>
  <si>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</si>
  <si>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</si>
  <si>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</si>
  <si>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</si>
  <si>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</si>
  <si>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</si>
  <si>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</si>
  <si>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</si>
  <si>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</si>
  <si>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</si>
  <si>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</si>
  <si>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</si>
  <si>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</si>
  <si>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</si>
  <si>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</si>
  <si>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</si>
  <si>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</si>
  <si>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</si>
  <si>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</si>
  <si>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</si>
  <si>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</si>
  <si>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</si>
  <si>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</si>
  <si>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</si>
  <si>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</si>
  <si>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</si>
  <si>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</si>
  <si>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</si>
  <si>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</si>
  <si>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</si>
  <si>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</si>
  <si>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</si>
  <si>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</si>
  <si>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</si>
  <si>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</si>
  <si>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</si>
  <si>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</si>
  <si>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</si>
  <si>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</si>
  <si>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</si>
  <si>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</si>
  <si>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</si>
  <si>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</si>
  <si>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</si>
  <si>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</si>
  <si>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</si>
  <si>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</si>
  <si>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</si>
  <si>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</si>
  <si>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</si>
  <si>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</si>
  <si>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</si>
  <si>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</si>
  <si>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</si>
  <si>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</si>
  <si>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</si>
  <si>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</si>
  <si>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</si>
  <si>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</si>
  <si>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</si>
  <si>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</si>
  <si>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</si>
  <si>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</si>
  <si>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</si>
  <si>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</si>
  <si>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</si>
  <si>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</si>
  <si>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</si>
  <si>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</si>
  <si>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</si>
  <si>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</si>
  <si>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</si>
  <si>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</si>
  <si>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</si>
  <si>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</si>
  <si>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</si>
  <si>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</si>
  <si>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</si>
  <si>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</si>
  <si>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</si>
  <si>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</si>
  <si>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</si>
  <si>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</si>
  <si>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</si>
  <si>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</si>
  <si>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</si>
  <si>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</si>
  <si>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</si>
  <si>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</si>
  <si>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</si>
  <si>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</si>
  <si>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</si>
  <si>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</si>
  <si>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</si>
  <si>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</si>
  <si>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</si>
  <si>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</si>
  <si>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</si>
  <si>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</si>
  <si>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</si>
  <si>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</si>
  <si>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</si>
  <si>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</si>
  <si>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</si>
  <si>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</si>
  <si>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</si>
  <si>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</si>
  <si>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</si>
  <si>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</si>
  <si>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</si>
  <si>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</si>
  <si>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</si>
  <si>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</si>
  <si>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</si>
  <si>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</si>
  <si>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</si>
  <si>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</si>
  <si>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</si>
  <si>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</si>
  <si>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</si>
  <si>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</si>
  <si>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</si>
  <si>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</si>
  <si>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</si>
  <si>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</si>
  <si>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</si>
  <si>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</si>
  <si>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</si>
  <si>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</si>
  <si>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</si>
  <si>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</si>
  <si>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</si>
  <si>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</si>
  <si>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</si>
  <si>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</si>
  <si>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</si>
  <si>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</si>
  <si>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</si>
  <si>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</si>
  <si>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</si>
  <si>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</si>
  <si>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</si>
  <si>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</si>
  <si>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</si>
  <si>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</si>
  <si>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</si>
  <si>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</si>
  <si>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</si>
  <si>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</si>
  <si>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</si>
  <si>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</si>
  <si>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</si>
  <si>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</si>
  <si>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</si>
  <si>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</si>
  <si>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</si>
  <si>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</si>
  <si>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</si>
  <si>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</si>
  <si>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</si>
  <si>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</si>
  <si>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</si>
  <si>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</si>
  <si>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</si>
  <si>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</si>
  <si>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</si>
  <si>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</si>
  <si>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</si>
  <si>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</si>
  <si>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</si>
  <si>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</si>
  <si>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</si>
  <si>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</si>
  <si>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</si>
  <si>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</si>
  <si>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</si>
  <si>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</si>
  <si>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</si>
  <si>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</si>
  <si>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</si>
  <si>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</si>
  <si>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</si>
  <si>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</si>
  <si>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</si>
  <si>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</si>
  <si>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</si>
  <si>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</si>
  <si>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</si>
  <si>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</si>
  <si>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</si>
  <si>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</si>
  <si>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</si>
  <si>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</si>
  <si>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</si>
  <si>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</si>
  <si>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</si>
  <si>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</si>
  <si>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</si>
  <si>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</si>
  <si>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</si>
  <si>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</si>
  <si>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</si>
  <si>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</si>
  <si>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</si>
  <si>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</si>
  <si>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</si>
  <si>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</si>
  <si>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</si>
  <si>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</si>
  <si>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</si>
  <si>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</si>
  <si>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</si>
  <si>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</si>
  <si>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</si>
  <si>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</si>
  <si>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</si>
  <si>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</si>
  <si>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</si>
  <si>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</si>
  <si>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</si>
  <si>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</si>
  <si>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</si>
  <si>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</si>
  <si>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</si>
  <si>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</si>
  <si>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</si>
  <si>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</si>
  <si>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</si>
  <si>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</si>
  <si>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</si>
  <si>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</si>
  <si>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</si>
  <si>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</si>
  <si>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</si>
  <si>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</si>
  <si>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</si>
  <si>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</si>
  <si>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</si>
  <si>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</si>
  <si>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</si>
  <si>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</si>
  <si>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</si>
  <si>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</si>
  <si>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</si>
  <si>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</si>
  <si>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</si>
  <si>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</si>
  <si>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</si>
  <si>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</si>
  <si>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</si>
  <si>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</si>
  <si>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</si>
  <si>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</si>
  <si>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</si>
  <si>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</si>
  <si>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</si>
  <si>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</si>
  <si>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</si>
  <si>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</si>
  <si>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</si>
  <si>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</si>
  <si>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</si>
  <si>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</si>
  <si>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</si>
  <si>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</si>
  <si>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</si>
  <si>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</si>
  <si>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</si>
  <si>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</si>
  <si>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</si>
  <si>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</si>
  <si>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</si>
  <si>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</si>
  <si>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</si>
  <si>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</si>
  <si>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</si>
  <si>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</si>
  <si>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</si>
  <si>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</si>
  <si>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</si>
  <si>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</si>
  <si>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</si>
  <si>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</si>
  <si>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</si>
  <si>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</si>
  <si>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</si>
  <si>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</si>
  <si>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</si>
  <si>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</si>
  <si>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</si>
  <si>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</si>
  <si>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</si>
  <si>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</si>
  <si>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</si>
  <si>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</si>
  <si>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</si>
  <si>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</si>
  <si>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</si>
  <si>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</si>
  <si>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</si>
  <si>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</si>
  <si>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</si>
  <si>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</si>
  <si>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</si>
  <si>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</si>
  <si>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</si>
  <si>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</si>
  <si>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</si>
  <si>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</si>
  <si>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</si>
  <si>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</si>
  <si>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</si>
  <si>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</si>
  <si>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</si>
  <si>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</si>
  <si>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</si>
  <si>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</si>
  <si>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</si>
  <si>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</si>
  <si>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</si>
  <si>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</si>
  <si>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</si>
  <si>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</si>
  <si>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</si>
  <si>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</si>
  <si>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</si>
  <si>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</si>
  <si>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</si>
  <si>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</si>
  <si>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</si>
  <si>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</si>
  <si>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</si>
  <si>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</si>
  <si>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</si>
  <si>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</si>
  <si>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</si>
  <si>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</si>
  <si>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</si>
  <si>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</si>
  <si>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</si>
  <si>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</si>
  <si>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</si>
  <si>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</si>
  <si>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</si>
  <si>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</si>
  <si>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</si>
  <si>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</si>
  <si>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</si>
  <si>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</si>
  <si>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</si>
  <si>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</si>
  <si>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</si>
  <si>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</si>
  <si>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</si>
  <si>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</si>
  <si>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</si>
  <si>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</si>
  <si>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</si>
  <si>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</si>
  <si>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</si>
  <si>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</si>
  <si>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</si>
  <si>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</si>
  <si>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</si>
  <si>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</si>
  <si>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</si>
  <si>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</si>
  <si>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</si>
  <si>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</si>
  <si>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</si>
  <si>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</si>
  <si>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</si>
  <si>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</si>
  <si>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</si>
  <si>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</si>
  <si>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</si>
  <si>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</si>
  <si>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</si>
  <si>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</si>
  <si>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</si>
  <si>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</si>
  <si>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</si>
  <si>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</si>
  <si>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</si>
  <si>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</si>
  <si>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</si>
  <si>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</si>
  <si>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</si>
  <si>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</si>
  <si>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</si>
  <si>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</si>
  <si>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</si>
  <si>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</si>
  <si>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</si>
  <si>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</si>
  <si>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</si>
  <si>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</si>
  <si>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</si>
  <si>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</si>
  <si>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</si>
  <si>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</si>
  <si>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</si>
  <si>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</si>
  <si>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</si>
  <si>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</si>
  <si>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</si>
  <si>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</si>
  <si>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</si>
  <si>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</si>
  <si>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</si>
  <si>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</si>
  <si>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</si>
  <si>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</si>
  <si>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</si>
  <si>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</si>
  <si>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</si>
  <si>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</si>
  <si>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</si>
  <si>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</si>
  <si>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</si>
  <si>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</si>
  <si>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</si>
  <si>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</si>
  <si>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</si>
  <si>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</si>
  <si>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</si>
  <si>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</si>
  <si>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</si>
  <si>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</si>
  <si>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</si>
  <si>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</si>
  <si>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</si>
  <si>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</si>
  <si>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</si>
  <si>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</si>
  <si>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</si>
  <si>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</si>
  <si>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</si>
  <si>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</si>
  <si>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</si>
  <si>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</si>
  <si>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</si>
  <si>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</si>
  <si>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</si>
  <si>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</si>
  <si>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</si>
  <si>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</si>
  <si>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</si>
  <si>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</si>
  <si>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</si>
  <si>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</si>
  <si>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</si>
  <si>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</si>
  <si>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</si>
  <si>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</si>
  <si>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</si>
  <si>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</si>
  <si>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</si>
  <si>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</si>
  <si>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</si>
  <si>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</si>
  <si>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</si>
  <si>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</si>
  <si>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</si>
  <si>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</si>
  <si>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</si>
  <si>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</si>
  <si>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</si>
  <si>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</si>
  <si>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</si>
  <si>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</si>
  <si>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</si>
  <si>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</si>
  <si>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</si>
  <si>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</si>
  <si>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</si>
  <si>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</si>
  <si>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</si>
  <si>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</si>
  <si>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</si>
  <si>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</si>
  <si>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</si>
  <si>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</si>
  <si>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</si>
  <si>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</si>
  <si>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</si>
  <si>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</si>
  <si>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</si>
  <si>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</si>
  <si>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</si>
  <si>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</si>
  <si>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</si>
  <si>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</si>
  <si>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</si>
  <si>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</si>
  <si>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</si>
  <si>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</si>
  <si>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</si>
  <si>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</si>
  <si>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</si>
  <si>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</si>
  <si>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</si>
  <si>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</si>
  <si>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</si>
  <si>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</si>
  <si>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</si>
  <si>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</si>
  <si>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</si>
  <si>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</si>
  <si>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</si>
  <si>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</si>
  <si>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</si>
  <si>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</si>
  <si>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</si>
  <si>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</si>
  <si>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</si>
  <si>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</si>
  <si>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</si>
  <si>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</si>
  <si>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</si>
  <si>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</si>
  <si>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</si>
  <si>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</si>
  <si>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</si>
  <si>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</si>
  <si>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</si>
  <si>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</si>
  <si>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</si>
  <si>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</si>
  <si>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</si>
  <si>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</si>
  <si>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</si>
  <si>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</si>
  <si>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</si>
  <si>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</si>
  <si>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</si>
  <si>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</si>
  <si>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</si>
  <si>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</si>
  <si>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</si>
  <si>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</si>
  <si>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</si>
  <si>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</si>
  <si>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</si>
  <si>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</si>
  <si>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</si>
  <si>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</si>
  <si>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</si>
  <si>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</si>
  <si>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</si>
  <si>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</si>
  <si>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</si>
  <si>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</si>
  <si>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</si>
  <si>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</si>
  <si>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</si>
  <si>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</si>
  <si>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</si>
  <si>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</si>
  <si>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</si>
  <si>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</si>
  <si>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</si>
  <si>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</si>
  <si>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</si>
  <si>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</si>
  <si>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</si>
  <si>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</si>
  <si>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</si>
  <si>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</si>
  <si>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</si>
  <si>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</si>
  <si>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</si>
  <si>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</si>
  <si>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</si>
  <si>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</si>
  <si>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</si>
  <si>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</si>
  <si>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</si>
  <si>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</si>
  <si>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</si>
  <si>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</si>
  <si>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</si>
  <si>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</si>
  <si>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</si>
  <si>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</si>
  <si>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</si>
  <si>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</si>
  <si>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</si>
  <si>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</si>
  <si>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</si>
  <si>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</si>
  <si>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</si>
  <si>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</si>
  <si>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</si>
  <si>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</si>
  <si>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</si>
  <si>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</si>
  <si>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</si>
  <si>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</si>
  <si>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</si>
  <si>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</si>
  <si>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</si>
  <si>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</si>
  <si>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</si>
  <si>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</si>
  <si>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</si>
  <si>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</si>
  <si>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</si>
  <si>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</si>
  <si>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</si>
  <si>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</si>
  <si>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</si>
  <si>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</si>
  <si>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</si>
  <si>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</si>
  <si>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</si>
  <si>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</si>
  <si>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</si>
  <si>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</si>
  <si>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</si>
  <si>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</si>
  <si>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</si>
  <si>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</si>
  <si>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</si>
  <si>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</si>
  <si>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</si>
  <si>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</si>
  <si>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</si>
  <si>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</si>
  <si>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</si>
  <si>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</si>
  <si>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</si>
  <si>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</si>
  <si>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</si>
  <si>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</si>
  <si>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</si>
  <si>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</si>
  <si>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</si>
  <si>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</si>
  <si>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</si>
  <si>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</si>
  <si>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</si>
  <si>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</si>
  <si>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</si>
  <si>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</si>
  <si>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</si>
  <si>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</si>
  <si>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</si>
  <si>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</si>
  <si>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</si>
  <si>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</si>
  <si>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</si>
  <si>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</si>
  <si>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</si>
  <si>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</si>
  <si>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</si>
  <si>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</si>
  <si>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</si>
  <si>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</si>
  <si>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</si>
  <si>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</si>
  <si>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</si>
  <si>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</si>
  <si>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</si>
  <si>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</si>
  <si>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</si>
  <si>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</si>
  <si>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</si>
  <si>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</si>
  <si>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</si>
  <si>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</si>
  <si>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</si>
  <si>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</si>
  <si>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</si>
  <si>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</si>
  <si>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</si>
  <si>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</si>
  <si>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</si>
  <si>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</si>
  <si>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</si>
  <si>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</si>
  <si>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</si>
  <si>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</si>
  <si>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</si>
  <si>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</si>
  <si>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</si>
  <si>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</si>
  <si>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</si>
  <si>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</si>
  <si>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</si>
  <si>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</si>
  <si>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</si>
  <si>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</si>
  <si>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</si>
  <si>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</si>
  <si>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</si>
  <si>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</si>
  <si>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</si>
  <si>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</si>
  <si>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</si>
  <si>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</si>
  <si>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</si>
  <si>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</si>
  <si>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</si>
  <si>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</si>
  <si>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</si>
  <si>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</si>
  <si>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</si>
  <si>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</si>
  <si>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</si>
  <si>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</si>
  <si>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</si>
  <si>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</si>
  <si>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</si>
  <si>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</si>
  <si>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</si>
  <si>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</si>
  <si>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</si>
  <si>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</si>
  <si>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</si>
  <si>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</si>
  <si>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</si>
  <si>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</si>
  <si>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</si>
  <si>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</si>
  <si>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</si>
  <si>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</si>
  <si>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</si>
  <si>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</si>
  <si>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</si>
  <si>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</si>
  <si>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</si>
  <si>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</si>
  <si>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</si>
  <si>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</si>
  <si>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</si>
  <si>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</si>
  <si>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</si>
  <si>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</si>
  <si>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</si>
  <si>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</si>
  <si>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</si>
  <si>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</si>
  <si>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</si>
  <si>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</si>
  <si>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</si>
  <si>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</si>
  <si>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</si>
  <si>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</si>
  <si>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</si>
  <si>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</si>
  <si>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</si>
  <si>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</si>
  <si>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</si>
  <si>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</si>
  <si>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</si>
  <si>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</si>
  <si>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</si>
  <si>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</si>
  <si>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</si>
  <si>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</si>
  <si>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</si>
  <si>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</si>
  <si>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</si>
  <si>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</si>
  <si>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</si>
  <si>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</si>
  <si>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</si>
  <si>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</si>
  <si>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</si>
  <si>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</si>
  <si>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</si>
  <si>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</si>
  <si>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</si>
  <si>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</si>
  <si>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</si>
  <si>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</si>
  <si>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</si>
  <si>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</si>
  <si>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</si>
  <si>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</si>
  <si>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</si>
  <si>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</si>
  <si>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</si>
  <si>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</si>
  <si>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</si>
  <si>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</si>
  <si>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</si>
  <si>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</si>
  <si>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</si>
  <si>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</si>
  <si>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</si>
  <si>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</si>
  <si>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</si>
  <si>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</si>
  <si>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</si>
  <si>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</si>
  <si>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</si>
  <si>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</si>
  <si>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</si>
  <si>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</si>
  <si>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</si>
  <si>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</si>
  <si>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</si>
  <si>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</si>
  <si>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</si>
  <si>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</si>
  <si>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</si>
  <si>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</si>
  <si>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</si>
  <si>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</si>
  <si>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</si>
  <si>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</si>
  <si>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</si>
  <si>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</si>
  <si>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</si>
  <si>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</si>
  <si>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</si>
  <si>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</si>
  <si>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</si>
  <si>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</si>
  <si>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</si>
  <si>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</si>
  <si>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</si>
  <si>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</si>
  <si>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</si>
  <si>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</si>
  <si>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</si>
  <si>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</si>
  <si>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</si>
  <si>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</si>
  <si>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</si>
  <si>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</si>
  <si>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</si>
  <si>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</si>
  <si>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</si>
  <si>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</si>
  <si>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</si>
  <si>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</si>
  <si>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</si>
  <si>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</si>
  <si>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</si>
  <si>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</si>
  <si>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</si>
  <si>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</si>
  <si>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</si>
  <si>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</si>
  <si>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</si>
  <si>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</si>
  <si>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</si>
  <si>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</si>
  <si>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</si>
  <si>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</si>
  <si>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</si>
  <si>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</si>
  <si>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</si>
  <si>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</si>
  <si>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</si>
  <si>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</si>
  <si>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</si>
  <si>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</si>
  <si>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</si>
  <si>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</si>
  <si>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</si>
  <si>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</si>
  <si>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</si>
  <si>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</si>
  <si>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</si>
  <si>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</si>
  <si>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</si>
  <si>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</si>
  <si>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</si>
  <si>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</si>
  <si>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</si>
  <si>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</si>
  <si>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</si>
  <si>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</si>
  <si>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</si>
  <si>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</si>
  <si>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</si>
  <si>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</si>
  <si>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</si>
  <si>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</si>
  <si>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</si>
  <si>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</si>
  <si>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</si>
  <si>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</si>
  <si>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</si>
  <si>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</si>
  <si>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</si>
  <si>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</si>
  <si>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</si>
  <si>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</si>
  <si>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</si>
  <si>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</si>
  <si>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</si>
  <si>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</si>
  <si>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</si>
  <si>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</si>
  <si>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</si>
  <si>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</si>
  <si>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</si>
  <si>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</si>
  <si>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</si>
  <si>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</si>
  <si>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</si>
  <si>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</si>
  <si>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</si>
  <si>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</si>
  <si>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</si>
  <si>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</si>
  <si>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</si>
  <si>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</si>
  <si>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</si>
  <si>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</si>
  <si>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</si>
  <si>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</si>
  <si>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</si>
  <si>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</si>
  <si>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</si>
  <si>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</si>
  <si>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</si>
  <si>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</si>
  <si>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</si>
  <si>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</si>
  <si>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</si>
  <si>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</si>
  <si>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</si>
  <si>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</si>
  <si>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</si>
  <si>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</si>
  <si>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</si>
  <si>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</si>
  <si>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</si>
  <si>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</si>
  <si>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</si>
  <si>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</si>
  <si>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</si>
  <si>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</si>
  <si>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</si>
  <si>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</si>
  <si>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</si>
  <si>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</si>
  <si>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</si>
  <si>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</si>
  <si>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</si>
  <si>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</si>
  <si>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</si>
  <si>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</si>
  <si>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</si>
  <si>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</si>
  <si>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</si>
  <si>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</si>
  <si>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</si>
  <si>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</si>
  <si>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</si>
  <si>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</si>
  <si>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</si>
  <si>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</si>
  <si>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</si>
  <si>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</si>
  <si>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</si>
  <si>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</si>
  <si>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</si>
  <si>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</si>
  <si>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</si>
  <si>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</si>
  <si>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</si>
  <si>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</si>
  <si>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</si>
  <si>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</si>
  <si>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</si>
  <si>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</si>
  <si>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</si>
  <si>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</si>
  <si>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</si>
  <si>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</si>
  <si>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</si>
  <si>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</si>
  <si>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</si>
  <si>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</si>
  <si>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</si>
  <si>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</si>
  <si>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</si>
  <si>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</si>
  <si>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</si>
  <si>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</si>
  <si>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</si>
  <si>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</si>
  <si>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</si>
  <si>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</si>
  <si>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</si>
  <si>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</si>
  <si>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</si>
  <si>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</si>
  <si>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</si>
  <si>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</si>
  <si>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</si>
  <si>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</si>
  <si>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</si>
  <si>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</si>
  <si>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</si>
  <si>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</si>
  <si>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</si>
  <si>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</si>
  <si>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</si>
  <si>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</si>
  <si>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</si>
  <si>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</si>
  <si>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</si>
  <si>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</si>
  <si>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</si>
  <si>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</si>
  <si>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</si>
  <si>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</si>
  <si>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</si>
  <si>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</si>
  <si>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</si>
  <si>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</si>
  <si>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</si>
  <si>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</si>
  <si>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</si>
  <si>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</si>
  <si>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</si>
  <si>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</si>
  <si>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</si>
  <si>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</si>
  <si>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</si>
  <si>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</si>
  <si>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</si>
  <si>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</si>
  <si>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</si>
  <si>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</si>
  <si>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</si>
  <si>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</si>
  <si>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</si>
  <si>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</si>
  <si>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</si>
  <si>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</si>
  <si>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</si>
  <si>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</si>
  <si>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</si>
  <si>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</si>
  <si>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</si>
  <si>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</si>
  <si>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</si>
  <si>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</si>
  <si>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</si>
  <si>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</si>
  <si>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</si>
  <si>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</si>
  <si>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</si>
  <si>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</si>
  <si>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</si>
  <si>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</si>
  <si>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</si>
  <si>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</si>
  <si>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</si>
  <si>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</si>
  <si>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</si>
  <si>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</si>
  <si>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</si>
  <si>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</si>
  <si>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</si>
  <si>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</si>
  <si>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</si>
  <si>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</si>
  <si>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</si>
  <si>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</si>
  <si>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</si>
  <si>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</si>
  <si>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</si>
  <si>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</si>
  <si>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</si>
  <si>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</si>
  <si>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</si>
  <si>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</si>
  <si>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</si>
  <si>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</si>
  <si>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</si>
  <si>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</si>
  <si>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</si>
  <si>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</si>
  <si>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</si>
  <si>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</si>
  <si>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</si>
  <si>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</si>
  <si>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</si>
  <si>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</si>
  <si>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</si>
  <si>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</si>
  <si>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</si>
  <si>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</si>
  <si>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</si>
  <si>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</si>
  <si>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</si>
  <si>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</si>
  <si>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</si>
  <si>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</si>
  <si>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</si>
  <si>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</si>
  <si>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</si>
  <si>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</si>
  <si>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</si>
  <si>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</si>
  <si>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</si>
  <si>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</si>
  <si>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</si>
  <si>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</si>
  <si>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</si>
  <si>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</si>
  <si>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</si>
  <si>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</si>
  <si>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</si>
  <si>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</si>
  <si>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</si>
  <si>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</si>
  <si>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</si>
  <si>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</si>
  <si>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</si>
  <si>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</si>
  <si>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</si>
  <si>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</si>
  <si>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</si>
  <si>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</si>
  <si>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</si>
  <si>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</si>
  <si>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</si>
  <si>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</si>
  <si>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</si>
  <si>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</si>
  <si>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</si>
  <si>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</si>
  <si>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</si>
  <si>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</si>
  <si>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</si>
  <si>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</si>
  <si>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</si>
  <si>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</si>
  <si>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</si>
  <si>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</si>
  <si>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</si>
  <si>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</si>
  <si>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</si>
  <si>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</si>
  <si>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</si>
  <si>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</si>
  <si>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</si>
  <si>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</si>
  <si>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</si>
  <si>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</si>
  <si>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</si>
  <si>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</si>
  <si>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</si>
  <si>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</si>
  <si>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</si>
  <si>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</si>
  <si>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</si>
  <si>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</si>
  <si>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</si>
  <si>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</si>
  <si>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</si>
  <si>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</si>
  <si>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</si>
  <si>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</si>
  <si>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</si>
  <si>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</si>
  <si>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</si>
  <si>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</si>
  <si>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</si>
  <si>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</si>
  <si>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</si>
  <si>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</si>
  <si>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</si>
  <si>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</si>
  <si>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</si>
  <si>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</si>
  <si>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</si>
  <si>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</si>
  <si>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</si>
  <si>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</si>
  <si>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</si>
  <si>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</si>
  <si>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</si>
  <si>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</si>
  <si>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</si>
  <si>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</si>
  <si>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</si>
  <si>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</si>
  <si>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</si>
  <si>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</si>
  <si>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</si>
  <si>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</si>
  <si>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</si>
  <si>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</si>
  <si>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</si>
  <si>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</si>
  <si>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</si>
  <si>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</si>
  <si>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</si>
  <si>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</si>
  <si>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</si>
  <si>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</si>
  <si>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</si>
  <si>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</si>
  <si>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</si>
  <si>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</si>
  <si>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</si>
  <si>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</si>
  <si>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</si>
  <si>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</si>
  <si>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</si>
  <si>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</si>
  <si>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</si>
  <si>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</si>
  <si>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</si>
  <si>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</si>
  <si>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</si>
  <si>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</si>
  <si>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</si>
  <si>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</si>
  <si>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</si>
  <si>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</si>
  <si>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</si>
  <si>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</si>
  <si>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</si>
  <si>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</si>
  <si>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</si>
  <si>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</si>
  <si>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</si>
  <si>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</si>
  <si>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</si>
  <si>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</si>
  <si>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</si>
  <si>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</si>
  <si>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</si>
  <si>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</si>
  <si>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</si>
  <si>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</si>
  <si>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</si>
  <si>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</si>
  <si>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</si>
  <si>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</si>
  <si>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</si>
  <si>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</si>
  <si>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</si>
  <si>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</si>
  <si>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</si>
  <si>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</si>
  <si>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</si>
  <si>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</si>
  <si>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</si>
  <si>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</si>
  <si>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</si>
  <si>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</si>
  <si>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</si>
  <si>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</si>
  <si>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</si>
  <si>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</si>
  <si>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</si>
  <si>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</si>
  <si>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</si>
  <si>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</si>
  <si>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</si>
  <si>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</si>
  <si>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</si>
  <si>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</si>
  <si>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</si>
  <si>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</si>
  <si>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</si>
  <si>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</si>
  <si>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</si>
  <si>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</si>
  <si>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</si>
  <si>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</si>
  <si>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</si>
  <si>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</si>
  <si>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</si>
  <si>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</si>
  <si>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</si>
  <si>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</si>
  <si>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</si>
  <si>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</si>
  <si>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</si>
  <si>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</si>
  <si>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</si>
  <si>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</si>
  <si>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</si>
  <si>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</si>
  <si>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</si>
  <si>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</si>
  <si>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</si>
  <si>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</si>
  <si>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</si>
  <si>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</si>
  <si>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</si>
  <si>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</si>
  <si>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</si>
  <si>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</si>
  <si>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</si>
  <si>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</si>
  <si>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</si>
  <si>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</si>
  <si>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</si>
  <si>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</si>
  <si>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</si>
  <si>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</si>
  <si>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</si>
  <si>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</si>
  <si>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</si>
  <si>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</si>
  <si>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</si>
  <si>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</si>
  <si>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</si>
  <si>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</si>
  <si>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</si>
  <si>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</si>
  <si>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</si>
  <si>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</si>
  <si>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</si>
  <si>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</si>
  <si>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</si>
  <si>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</si>
  <si>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</si>
  <si>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</si>
  <si>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</si>
  <si>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</si>
  <si>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</si>
  <si>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</si>
  <si>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</si>
  <si>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</si>
  <si>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</si>
  <si>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</si>
  <si>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</si>
  <si>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</si>
  <si>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</si>
  <si>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</si>
  <si>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</si>
  <si>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</si>
  <si>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</si>
  <si>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</si>
  <si>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</si>
  <si>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</si>
  <si>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</si>
  <si>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</si>
  <si>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</si>
  <si>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</si>
  <si>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</si>
  <si>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</si>
  <si>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</si>
  <si>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</si>
  <si>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</si>
  <si>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</si>
  <si>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</si>
  <si>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</si>
  <si>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</si>
  <si>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</si>
  <si>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</si>
  <si>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</si>
  <si>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</si>
  <si>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</si>
  <si>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</si>
  <si>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</si>
  <si>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</si>
  <si>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</si>
  <si>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</si>
  <si>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</si>
  <si>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</si>
  <si>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</si>
  <si>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</si>
  <si>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</si>
  <si>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</si>
  <si>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</si>
  <si>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</si>
  <si>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</si>
  <si>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</si>
  <si>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</si>
  <si>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</si>
  <si>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</si>
  <si>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</si>
  <si>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</si>
  <si>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</si>
  <si>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</si>
  <si>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</si>
  <si>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</si>
  <si>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</si>
  <si>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</si>
  <si>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</si>
  <si>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</si>
  <si>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</si>
  <si>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</si>
  <si>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</si>
  <si>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</si>
  <si>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</si>
  <si>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</si>
  <si>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</si>
  <si>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</si>
  <si>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</si>
  <si>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</si>
  <si>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</si>
  <si>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</si>
  <si>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</si>
  <si>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</si>
  <si>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</si>
  <si>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</si>
  <si>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</si>
  <si>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</si>
  <si>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</si>
  <si>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</si>
  <si>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</si>
  <si>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</si>
  <si>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</si>
  <si>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</si>
  <si>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</si>
  <si>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</si>
  <si>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</si>
  <si>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</si>
  <si>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</si>
  <si>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</si>
  <si>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</si>
  <si>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</si>
  <si>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</si>
  <si>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</si>
  <si>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</si>
  <si>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</si>
  <si>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</si>
  <si>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</si>
  <si>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</si>
  <si>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</si>
  <si>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</si>
  <si>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</si>
  <si>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</si>
  <si>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</si>
  <si>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</si>
  <si>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</si>
  <si>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</si>
  <si>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</si>
  <si>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</si>
  <si>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</si>
  <si>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</si>
  <si>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</si>
  <si>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</si>
  <si>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</si>
  <si>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</si>
  <si>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</si>
  <si>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</si>
  <si>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</si>
  <si>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</si>
  <si>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</si>
  <si>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</si>
  <si>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</si>
  <si>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</si>
  <si>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</si>
  <si>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</si>
  <si>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</si>
  <si>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</si>
  <si>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</si>
  <si>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</si>
  <si>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</si>
  <si>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</si>
  <si>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</si>
  <si>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</si>
  <si>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</si>
  <si>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</si>
  <si>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</si>
  <si>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</si>
  <si>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</si>
  <si>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</si>
  <si>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</si>
  <si>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</si>
  <si>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</si>
  <si>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</si>
  <si>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</si>
  <si>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</si>
  <si>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</si>
  <si>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</si>
  <si>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</si>
  <si>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</si>
  <si>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</si>
  <si>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</si>
  <si>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</si>
  <si>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</si>
  <si>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</si>
  <si>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</si>
  <si>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</si>
  <si>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</si>
  <si>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</si>
  <si>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</si>
  <si>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</si>
  <si>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</si>
  <si>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</si>
  <si>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</si>
  <si>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</si>
  <si>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</si>
  <si>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</si>
  <si>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</si>
  <si>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</si>
  <si>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</si>
  <si>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</si>
  <si>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</si>
  <si>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</si>
  <si>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</si>
  <si>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</si>
  <si>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</si>
  <si>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</si>
  <si>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</si>
  <si>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</si>
  <si>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</si>
  <si>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</si>
  <si>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</si>
  <si>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</si>
  <si>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</si>
  <si>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</si>
  <si>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</si>
  <si>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</si>
  <si>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</si>
  <si>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</si>
  <si>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</si>
  <si>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</si>
  <si>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</si>
  <si>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</si>
  <si>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</si>
  <si>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</si>
  <si>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</si>
  <si>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</si>
  <si>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</si>
  <si>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</si>
  <si>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</si>
  <si>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</si>
  <si>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</si>
  <si>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</si>
  <si>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</si>
  <si>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</si>
  <si>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</si>
  <si>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</si>
  <si>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</si>
  <si>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</si>
  <si>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</si>
  <si>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</si>
  <si>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</si>
  <si>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</si>
  <si>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</si>
  <si>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</si>
  <si>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</si>
  <si>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</si>
  <si>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</si>
  <si>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</si>
  <si>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</si>
  <si>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</si>
  <si>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</si>
  <si>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</si>
  <si>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</si>
  <si>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</si>
  <si>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</si>
  <si>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</si>
  <si>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</si>
  <si>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</si>
  <si>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</si>
  <si>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</si>
  <si>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</si>
  <si>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</si>
  <si>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</si>
  <si>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</si>
  <si>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</si>
  <si>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</si>
  <si>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</si>
  <si>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</si>
  <si>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</si>
  <si>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</si>
  <si>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</si>
  <si>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</si>
  <si>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</si>
  <si>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</si>
  <si>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</si>
  <si>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</si>
  <si>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</si>
  <si>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</si>
  <si>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</si>
  <si>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</si>
  <si>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</si>
  <si>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</si>
  <si>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</si>
  <si>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</si>
  <si>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</si>
  <si>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</si>
  <si>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</si>
  <si>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</si>
  <si>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</si>
  <si>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</si>
  <si>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</si>
  <si>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</si>
  <si>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</si>
  <si>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</si>
  <si>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</si>
  <si>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</si>
  <si>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</si>
  <si>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</si>
  <si>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</si>
  <si>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</si>
  <si>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</si>
  <si>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</si>
  <si>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</si>
  <si>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</si>
  <si>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</si>
  <si>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</si>
  <si>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</si>
  <si>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</si>
  <si>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</si>
  <si>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</si>
  <si>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</si>
  <si>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</si>
  <si>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</si>
  <si>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</si>
  <si>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</si>
  <si>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</si>
  <si>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</si>
  <si>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</si>
  <si>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</si>
  <si>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</si>
  <si>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</si>
  <si>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</si>
  <si>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</si>
  <si>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</si>
  <si>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</si>
  <si>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</si>
  <si>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</si>
  <si>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</si>
  <si>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</si>
  <si>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</si>
  <si>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</si>
  <si>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</si>
  <si>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</si>
  <si>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</si>
  <si>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</si>
  <si>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</si>
  <si>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</si>
  <si>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</si>
  <si>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</si>
  <si>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</si>
  <si>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</si>
  <si>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</si>
  <si>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</si>
  <si>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</si>
  <si>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</si>
  <si>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</si>
  <si>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</si>
  <si>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</si>
  <si>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</si>
  <si>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</si>
  <si>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</si>
  <si>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</si>
  <si>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</si>
  <si>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</si>
  <si>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</si>
  <si>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</si>
  <si>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</si>
  <si>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</si>
  <si>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</si>
  <si>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</si>
  <si>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</si>
  <si>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</si>
  <si>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</si>
  <si>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</si>
  <si>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</si>
  <si>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</si>
  <si>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</si>
  <si>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</si>
  <si>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</si>
  <si>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</si>
  <si>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</si>
  <si>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</si>
  <si>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</si>
  <si>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</si>
  <si>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</si>
  <si>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</si>
  <si>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</si>
  <si>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</si>
  <si>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</si>
  <si>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</si>
  <si>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</si>
  <si>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</si>
  <si>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</si>
  <si>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</si>
  <si>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</si>
  <si>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</si>
  <si>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</si>
  <si>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</si>
  <si>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</si>
  <si>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</si>
  <si>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</si>
  <si>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</si>
  <si>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</si>
  <si>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</si>
  <si>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</si>
  <si>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</si>
  <si>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</si>
  <si>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</si>
  <si>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</si>
  <si>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</si>
  <si>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</si>
  <si>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</si>
  <si>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</si>
  <si>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</si>
  <si>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</si>
  <si>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</si>
  <si>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</si>
  <si>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</si>
  <si>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</si>
  <si>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</si>
  <si>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</si>
  <si>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</si>
  <si>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</si>
  <si>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</si>
  <si>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</si>
  <si>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</si>
  <si>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</si>
  <si>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</si>
  <si>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</si>
  <si>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</si>
  <si>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</si>
  <si>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</si>
  <si>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</si>
  <si>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</si>
  <si>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</si>
  <si>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</si>
  <si>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</si>
  <si>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</si>
  <si>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</si>
  <si>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</si>
  <si>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</si>
  <si>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</si>
  <si>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</si>
  <si>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</si>
  <si>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</si>
  <si>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</si>
  <si>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</si>
  <si>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</si>
  <si>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</si>
  <si>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</si>
  <si>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</si>
  <si>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</si>
  <si>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</si>
  <si>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</si>
  <si>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</si>
  <si>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</si>
  <si>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</si>
  <si>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</si>
  <si>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</si>
  <si>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</si>
  <si>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</si>
  <si>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</si>
  <si>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</si>
  <si>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</si>
  <si>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</si>
  <si>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</si>
  <si>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</si>
  <si>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</si>
  <si>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</si>
  <si>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</si>
  <si>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</si>
  <si>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</si>
  <si>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</si>
  <si>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</si>
  <si>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</si>
  <si>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</si>
  <si>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</si>
  <si>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</si>
  <si>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</si>
  <si>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</si>
  <si>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</si>
  <si>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</si>
  <si>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</si>
  <si>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</si>
  <si>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</si>
  <si>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</si>
  <si>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</si>
  <si>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</si>
  <si>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</si>
  <si>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</si>
  <si>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</si>
  <si>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</si>
  <si>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</si>
  <si>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</si>
  <si>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</si>
  <si>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</si>
  <si>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</si>
  <si>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</si>
  <si>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</si>
  <si>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</si>
  <si>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</si>
  <si>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</si>
  <si>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</si>
  <si>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</si>
  <si>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</si>
  <si>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</si>
  <si>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</si>
  <si>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</si>
  <si>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</si>
  <si>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</si>
  <si>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</si>
  <si>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</si>
  <si>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</si>
  <si>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</si>
  <si>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</si>
  <si>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</si>
  <si>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</si>
  <si>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</si>
  <si>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</si>
  <si>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</si>
  <si>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</si>
  <si>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</si>
  <si>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</si>
  <si>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</si>
  <si>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</si>
  <si>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</si>
  <si>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</si>
  <si>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</si>
  <si>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</si>
  <si>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</si>
  <si>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</si>
  <si>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</si>
  <si>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</si>
  <si>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</si>
  <si>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</si>
  <si>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</si>
  <si>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</si>
  <si>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</si>
  <si>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</si>
  <si>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</si>
  <si>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</si>
  <si>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</si>
  <si>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</si>
  <si>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</si>
  <si>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</si>
  <si>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</si>
  <si>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</si>
  <si>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</si>
  <si>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</si>
  <si>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</si>
  <si>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</si>
  <si>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</si>
  <si>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</si>
  <si>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</si>
  <si>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</si>
  <si>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</si>
  <si>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</si>
  <si>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</si>
  <si>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</si>
  <si>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</si>
  <si>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</si>
  <si>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</si>
  <si>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</si>
  <si>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</si>
  <si>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</si>
  <si>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</si>
  <si>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</si>
  <si>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</si>
  <si>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</si>
  <si>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</si>
  <si>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</si>
  <si>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</si>
  <si>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</si>
  <si>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</si>
  <si>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</si>
  <si>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</si>
  <si>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</si>
  <si>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</si>
  <si>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</si>
  <si>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</si>
  <si>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</si>
  <si>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</si>
  <si>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</si>
  <si>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</si>
  <si>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</si>
  <si>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</si>
  <si>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</si>
  <si>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</si>
  <si>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</si>
  <si>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</si>
  <si>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</si>
  <si>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</si>
  <si>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</si>
  <si>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</si>
  <si>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</si>
  <si>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</si>
  <si>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</si>
  <si>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</si>
  <si>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</si>
  <si>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</si>
  <si>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</si>
  <si>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</si>
  <si>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</si>
  <si>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</si>
  <si>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</si>
  <si>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</si>
  <si>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</si>
  <si>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</si>
  <si>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</si>
  <si>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</si>
  <si>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</si>
  <si>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</si>
  <si>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</si>
  <si>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</si>
  <si>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</si>
  <si>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</si>
  <si>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</si>
  <si>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</si>
  <si>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</si>
  <si>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</si>
  <si>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</si>
  <si>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</si>
  <si>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</si>
  <si>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</si>
  <si>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</si>
  <si>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</si>
  <si>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</si>
  <si>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</si>
  <si>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</si>
  <si>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</si>
  <si>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</si>
  <si>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</si>
  <si>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</si>
  <si>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</si>
  <si>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</si>
  <si>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</si>
  <si>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</si>
  <si>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</si>
  <si>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</si>
  <si>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</si>
  <si>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</si>
  <si>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</si>
  <si>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</si>
  <si>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</si>
  <si>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</si>
  <si>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</si>
  <si>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</si>
  <si>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</si>
  <si>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</si>
  <si>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</si>
  <si>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</si>
  <si>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</si>
  <si>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</si>
  <si>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</si>
  <si>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</si>
  <si>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</si>
  <si>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</si>
  <si>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</si>
  <si>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</si>
  <si>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</si>
  <si>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</si>
  <si>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</si>
  <si>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</si>
  <si>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</si>
  <si>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</si>
  <si>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</si>
  <si>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</si>
  <si>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</si>
  <si>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</si>
  <si>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</si>
  <si>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</si>
  <si>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</si>
  <si>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</si>
  <si>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</si>
  <si>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</si>
  <si>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</si>
  <si>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</si>
  <si>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</si>
  <si>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</si>
  <si>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</si>
  <si>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</si>
  <si>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</si>
  <si>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</si>
  <si>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</si>
  <si>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</si>
  <si>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</si>
  <si>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</si>
  <si>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</si>
  <si>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</si>
  <si>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</si>
  <si>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</si>
  <si>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</si>
  <si>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</si>
  <si>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</si>
  <si>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</si>
  <si>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</si>
  <si>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</si>
  <si>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</si>
  <si>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</si>
  <si>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</si>
  <si>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</si>
  <si>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</si>
  <si>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</si>
  <si>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</si>
  <si>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</si>
  <si>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</si>
  <si>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</si>
  <si>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</si>
  <si>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</si>
  <si>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</si>
  <si>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</si>
  <si>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</si>
  <si>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</si>
  <si>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</si>
  <si>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</si>
  <si>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</si>
  <si>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</si>
  <si>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</si>
  <si>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</si>
  <si>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</si>
  <si>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</si>
  <si>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</si>
  <si>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</si>
  <si>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</si>
  <si>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</si>
  <si>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</si>
  <si>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</si>
  <si>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</si>
  <si>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</si>
  <si>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</si>
  <si>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</si>
  <si>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</si>
  <si>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</si>
  <si>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</si>
  <si>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</si>
  <si>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</si>
  <si>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</si>
  <si>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</si>
  <si>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</si>
  <si>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</si>
  <si>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</si>
  <si>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</si>
  <si>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</si>
  <si>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</si>
  <si>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</si>
  <si>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</si>
  <si>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</si>
  <si>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</si>
  <si>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</si>
  <si>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</si>
  <si>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</si>
  <si>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</si>
  <si>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</si>
  <si>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</si>
  <si>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</si>
  <si>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</si>
  <si>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</si>
  <si>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</si>
  <si>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</si>
  <si>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</si>
  <si>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</si>
  <si>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</si>
  <si>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</si>
  <si>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</si>
  <si>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</si>
  <si>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</si>
  <si>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</si>
  <si>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</si>
  <si>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</si>
  <si>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</si>
  <si>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</si>
  <si>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</si>
  <si>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</si>
  <si>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</si>
  <si>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</si>
  <si>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</si>
  <si>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</si>
  <si>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</si>
  <si>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</si>
  <si>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</si>
  <si>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</si>
  <si>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</si>
  <si>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</si>
  <si>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</si>
  <si>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</si>
  <si>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</si>
  <si>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</si>
  <si>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</si>
  <si>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</si>
  <si>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</si>
  <si>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</si>
  <si>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</si>
  <si>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</si>
  <si>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</si>
  <si>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</si>
  <si>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</si>
  <si>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</si>
  <si>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</si>
  <si>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</si>
  <si>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</si>
  <si>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</si>
  <si>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</si>
  <si>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</si>
  <si>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</si>
  <si>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</si>
  <si>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</si>
  <si>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</si>
  <si>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</si>
  <si>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</si>
  <si>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</si>
  <si>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</si>
  <si>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</si>
  <si>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</si>
  <si>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</si>
  <si>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</si>
  <si>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</si>
  <si>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</si>
  <si>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</si>
  <si>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</si>
  <si>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</si>
  <si>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</si>
  <si>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</si>
  <si>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</si>
  <si>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</si>
  <si>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</si>
  <si>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</si>
  <si>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</si>
  <si>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</si>
  <si>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</si>
  <si>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</si>
  <si>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</si>
  <si>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</si>
  <si>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</si>
  <si>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</si>
  <si>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</si>
  <si>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</si>
  <si>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</si>
  <si>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</si>
  <si>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</si>
  <si>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</si>
  <si>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</si>
  <si>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</si>
  <si>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</si>
  <si>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</si>
  <si>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</si>
  <si>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</si>
  <si>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</si>
  <si>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</si>
  <si>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</si>
  <si>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</si>
  <si>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</si>
  <si>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</si>
  <si>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</si>
  <si>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</si>
  <si>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</si>
  <si>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</si>
  <si>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</si>
  <si>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</si>
  <si>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</si>
  <si>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</si>
  <si>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</si>
  <si>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</si>
  <si>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</si>
  <si>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</si>
  <si>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</si>
  <si>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</si>
  <si>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</si>
  <si>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</si>
  <si>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</si>
  <si>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</si>
  <si>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</si>
  <si>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</si>
  <si>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</si>
  <si>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</si>
  <si>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</si>
  <si>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</si>
  <si>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</si>
  <si>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</si>
  <si>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</si>
  <si>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</si>
  <si>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</si>
  <si>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</si>
  <si>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</si>
  <si>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</si>
  <si>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</si>
  <si>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</si>
  <si>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</si>
  <si>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</si>
  <si>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</si>
  <si>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</si>
  <si>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</si>
  <si>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</si>
  <si>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</si>
  <si>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</si>
  <si>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</si>
  <si>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</si>
  <si>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</si>
  <si>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</si>
  <si>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</si>
  <si>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</si>
  <si>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</si>
  <si>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</si>
  <si>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</si>
  <si>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</si>
  <si>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</si>
  <si>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</si>
  <si>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</si>
  <si>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</si>
  <si>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</si>
  <si>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</si>
  <si>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</si>
  <si>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</si>
  <si>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</si>
  <si>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</si>
  <si>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</si>
  <si>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</si>
  <si>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</si>
  <si>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</si>
  <si>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</si>
  <si>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</si>
  <si>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</si>
  <si>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</si>
  <si>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</si>
  <si>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</si>
  <si>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</si>
  <si>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</si>
  <si>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</si>
  <si>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</si>
  <si>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</si>
  <si>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</si>
  <si>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</si>
  <si>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</si>
  <si>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</si>
  <si>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</si>
  <si>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</si>
  <si>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</si>
  <si>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</si>
  <si>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</si>
  <si>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</si>
  <si>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</si>
  <si>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</si>
  <si>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</si>
  <si>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</si>
  <si>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</si>
  <si>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</si>
  <si>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</si>
  <si>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</si>
  <si>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</si>
  <si>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</si>
  <si>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</si>
  <si>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</si>
  <si>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</si>
  <si>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</si>
  <si>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</si>
  <si>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</si>
  <si>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</si>
  <si>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</si>
  <si>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</si>
  <si>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</si>
  <si>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</si>
  <si>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</si>
  <si>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</si>
  <si>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</si>
  <si>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</si>
  <si>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</si>
  <si>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</si>
  <si>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</si>
  <si>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</si>
  <si>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</si>
  <si>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</si>
  <si>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</si>
  <si>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</si>
  <si>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</si>
  <si>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</si>
  <si>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</si>
  <si>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</si>
  <si>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</si>
  <si>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</si>
  <si>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</si>
  <si>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</si>
  <si>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</si>
  <si>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</si>
  <si>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</si>
  <si>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</si>
  <si>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</si>
  <si>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</si>
  <si>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</si>
  <si>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</si>
  <si>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</si>
  <si>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</si>
  <si>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</si>
  <si>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</si>
  <si>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</si>
  <si>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</si>
  <si>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</si>
  <si>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</si>
  <si>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</si>
  <si>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</si>
  <si>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</si>
  <si>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</si>
  <si>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</si>
  <si>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</si>
  <si>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</si>
  <si>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</si>
  <si>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</si>
  <si>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</si>
  <si>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</si>
  <si>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</si>
  <si>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</si>
  <si>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</si>
  <si>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</si>
  <si>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</si>
  <si>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</si>
  <si>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</si>
  <si>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</si>
  <si>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</si>
  <si>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</si>
  <si>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</si>
  <si>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</si>
  <si>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</si>
  <si>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</si>
  <si>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</si>
  <si>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</si>
  <si>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</si>
  <si>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</si>
  <si>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</si>
  <si>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</si>
  <si>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</si>
  <si>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</si>
  <si>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</si>
  <si>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</si>
  <si>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</si>
  <si>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</si>
  <si>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</si>
  <si>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</si>
  <si>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</si>
  <si>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</si>
  <si>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</si>
  <si>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</si>
  <si>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</si>
  <si>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</si>
  <si>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</si>
  <si>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</si>
  <si>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</si>
  <si>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</si>
  <si>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</si>
  <si>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</si>
  <si>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</si>
  <si>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</si>
  <si>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</si>
  <si>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</si>
  <si>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</si>
  <si>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</si>
  <si>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</si>
  <si>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</si>
  <si>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</si>
  <si>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</si>
  <si>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</si>
  <si>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</si>
  <si>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</si>
  <si>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</si>
  <si>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</si>
  <si>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</si>
  <si>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</si>
  <si>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</si>
  <si>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</si>
  <si>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</si>
  <si>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</si>
  <si>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</si>
  <si>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</si>
  <si>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</si>
  <si>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</si>
  <si>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</si>
  <si>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</si>
  <si>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</si>
  <si>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</si>
  <si>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</si>
  <si>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</si>
  <si>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</si>
  <si>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</si>
  <si>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</si>
  <si>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</si>
  <si>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</si>
  <si>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</si>
  <si>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</si>
  <si>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</si>
  <si>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</si>
  <si>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</si>
  <si>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</si>
  <si>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</si>
  <si>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</si>
  <si>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</si>
  <si>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</si>
  <si>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</si>
  <si>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</si>
  <si>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</si>
  <si>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</si>
  <si>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</si>
  <si>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</si>
  <si>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</si>
  <si>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</si>
  <si>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</si>
  <si>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</si>
  <si>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</si>
  <si>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</si>
  <si>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</si>
  <si>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</si>
  <si>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</si>
  <si>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</si>
  <si>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</si>
  <si>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</si>
  <si>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</si>
  <si>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</si>
  <si>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</si>
  <si>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</si>
  <si>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</si>
  <si>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</si>
  <si>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</si>
  <si>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</si>
  <si>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</si>
  <si>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</si>
  <si>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</si>
  <si>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</si>
  <si>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</si>
  <si>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</si>
  <si>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</si>
  <si>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</si>
  <si>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</si>
  <si>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</si>
  <si>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</si>
  <si>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</si>
  <si>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</si>
  <si>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</si>
  <si>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</si>
  <si>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</si>
  <si>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</si>
  <si>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</si>
  <si>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</si>
  <si>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</si>
  <si>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</si>
  <si>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</si>
  <si>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</si>
  <si>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</si>
  <si>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</si>
  <si>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</si>
  <si>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</si>
  <si>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</si>
  <si>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</si>
  <si>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</si>
  <si>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</si>
  <si>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</si>
  <si>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</si>
  <si>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</si>
  <si>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</si>
  <si>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</si>
  <si>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</si>
  <si>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</si>
  <si>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</si>
  <si>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</si>
  <si>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</si>
  <si>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</si>
  <si>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</si>
  <si>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</si>
  <si>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</si>
  <si>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</si>
  <si>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</si>
  <si>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</si>
  <si>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</si>
  <si>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</si>
  <si>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</si>
  <si>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</si>
  <si>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</si>
  <si>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</si>
  <si>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</si>
  <si>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</si>
  <si>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</si>
  <si>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</si>
  <si>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</si>
  <si>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</si>
  <si>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</si>
  <si>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</si>
  <si>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</si>
  <si>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</si>
  <si>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</si>
  <si>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</si>
  <si>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</si>
  <si>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</si>
  <si>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</si>
  <si>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</si>
  <si>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</si>
  <si>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</si>
  <si>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</si>
  <si>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</si>
  <si>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</si>
  <si>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</si>
  <si>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</si>
  <si>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</si>
  <si>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</si>
  <si>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</si>
  <si>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</si>
  <si>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</si>
  <si>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</si>
  <si>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</si>
  <si>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</si>
  <si>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</si>
  <si>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</si>
  <si>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</si>
  <si>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</si>
  <si>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</si>
  <si>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</si>
  <si>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</si>
  <si>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</si>
  <si>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</si>
  <si>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</si>
  <si>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</si>
  <si>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</si>
  <si>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</si>
  <si>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</si>
  <si>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</si>
  <si>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</si>
  <si>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</si>
  <si>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</si>
  <si>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</si>
  <si>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</si>
  <si>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</si>
  <si>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</si>
  <si>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</si>
  <si>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</si>
  <si>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</si>
  <si>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</si>
  <si>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</si>
  <si>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</si>
  <si>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</si>
  <si>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</si>
  <si>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</si>
  <si>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</si>
  <si>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</si>
  <si>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</si>
  <si>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</si>
  <si>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</si>
  <si>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</si>
  <si>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</si>
  <si>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</si>
  <si>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</si>
  <si>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</si>
  <si>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</si>
  <si>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</si>
  <si>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</si>
  <si>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</si>
  <si>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</si>
  <si>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</si>
  <si>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</si>
  <si>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</si>
  <si>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</si>
  <si>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</si>
  <si>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</si>
  <si>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</si>
  <si>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</si>
  <si>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</si>
  <si>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</si>
  <si>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</si>
  <si>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</si>
  <si>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</si>
  <si>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</si>
  <si>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</si>
  <si>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</si>
  <si>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</si>
  <si>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</si>
  <si>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</si>
  <si>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</si>
  <si>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</si>
  <si>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</si>
  <si>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</si>
  <si>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</si>
  <si>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</si>
  <si>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</si>
  <si>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</si>
  <si>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</si>
  <si>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</si>
  <si>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</si>
  <si>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</si>
  <si>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</si>
  <si>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</si>
  <si>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</si>
  <si>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</si>
  <si>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</si>
  <si>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</si>
  <si>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</si>
  <si>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</si>
  <si>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</si>
  <si>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</si>
  <si>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</si>
  <si>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</si>
  <si>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</si>
  <si>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</si>
  <si>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</si>
  <si>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</si>
  <si>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</si>
  <si>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</si>
  <si>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</si>
  <si>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</si>
  <si>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</si>
  <si>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</si>
  <si>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</si>
  <si>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</si>
  <si>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</si>
  <si>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</si>
  <si>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</si>
  <si>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</si>
  <si>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</si>
  <si>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</si>
  <si>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</si>
  <si>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</si>
  <si>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</si>
  <si>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</si>
  <si>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</si>
  <si>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</si>
  <si>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</si>
  <si>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</si>
  <si>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</si>
  <si>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</si>
  <si>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</si>
  <si>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</si>
  <si>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</si>
  <si>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</si>
  <si>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</si>
  <si>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</si>
  <si>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</si>
  <si>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</si>
  <si>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</si>
  <si>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</si>
  <si>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</si>
  <si>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</si>
  <si>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</si>
  <si>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</si>
  <si>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</si>
  <si>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</si>
  <si>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</si>
  <si>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</si>
  <si>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</si>
  <si>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</si>
  <si>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</si>
  <si>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</si>
  <si>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</si>
  <si>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</si>
  <si>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</si>
  <si>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</si>
  <si>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</si>
  <si>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</si>
  <si>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</si>
  <si>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</si>
  <si>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</si>
  <si>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</si>
  <si>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</si>
  <si>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</si>
  <si>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</si>
  <si>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</si>
  <si>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</si>
  <si>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</si>
  <si>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</si>
  <si>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</si>
  <si>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</si>
  <si>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</si>
  <si>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</si>
  <si>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</si>
  <si>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</si>
  <si>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</si>
  <si>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</si>
  <si>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</si>
  <si>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</si>
  <si>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</si>
  <si>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</si>
  <si>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</si>
  <si>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</si>
  <si>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</si>
  <si>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</si>
  <si>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</si>
  <si>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</si>
  <si>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</si>
  <si>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</si>
  <si>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</si>
  <si>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</si>
  <si>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</si>
  <si>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</si>
  <si>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</si>
  <si>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</si>
  <si>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</si>
  <si>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</si>
  <si>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</si>
  <si>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</si>
  <si>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</si>
  <si>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</si>
  <si>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</si>
  <si>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</si>
  <si>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</si>
  <si>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</si>
  <si>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</si>
  <si>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</si>
  <si>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</si>
  <si>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</si>
  <si>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</si>
  <si>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</si>
  <si>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</si>
  <si>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</si>
  <si>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</si>
  <si>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</si>
  <si>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</si>
  <si>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</si>
  <si>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</si>
  <si>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</si>
  <si>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</si>
  <si>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</si>
  <si>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</si>
  <si>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</si>
  <si>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</si>
  <si>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</si>
  <si>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</si>
  <si>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</si>
  <si>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</si>
  <si>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</si>
  <si>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</si>
  <si>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</si>
  <si>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</si>
  <si>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</si>
  <si>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</si>
  <si>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</si>
  <si>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</si>
  <si>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</si>
  <si>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</si>
  <si>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</si>
  <si>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</si>
  <si>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</si>
  <si>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</si>
  <si>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</si>
  <si>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</si>
  <si>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</si>
  <si>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</si>
  <si>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</si>
  <si>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</si>
  <si>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</si>
  <si>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</si>
  <si>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</si>
  <si>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</si>
  <si>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</si>
  <si>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</si>
  <si>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</si>
  <si>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</si>
  <si>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</si>
  <si>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</si>
  <si>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</si>
  <si>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</si>
  <si>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</si>
  <si>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</si>
  <si>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</si>
  <si>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</si>
  <si>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</si>
  <si>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</si>
  <si>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</si>
  <si>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</si>
  <si>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</si>
  <si>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</si>
  <si>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</si>
  <si>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</si>
  <si>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</si>
  <si>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</si>
  <si>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</si>
  <si>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</si>
  <si>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</si>
  <si>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</si>
  <si>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</si>
  <si>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</si>
  <si>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</si>
  <si>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</si>
  <si>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</si>
  <si>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</si>
  <si>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</si>
  <si>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</si>
  <si>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</si>
  <si>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</si>
  <si>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</si>
  <si>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</si>
  <si>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</si>
  <si>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</si>
  <si>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</si>
  <si>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</si>
  <si>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</si>
  <si>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</si>
  <si>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</si>
  <si>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</si>
  <si>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</si>
  <si>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</si>
  <si>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</si>
  <si>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</si>
  <si>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</si>
  <si>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</si>
  <si>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</si>
  <si>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</si>
  <si>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</si>
  <si>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</si>
  <si>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</si>
  <si>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</si>
  <si>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</si>
  <si>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</si>
  <si>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</si>
  <si>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</si>
  <si>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</si>
  <si>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</si>
  <si>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</si>
  <si>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</si>
  <si>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</si>
  <si>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</si>
  <si>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</si>
  <si>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</si>
  <si>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</si>
  <si>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</si>
  <si>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</si>
  <si>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</si>
  <si>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</si>
  <si>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</si>
  <si>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</si>
  <si>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</si>
  <si>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</si>
  <si>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</si>
  <si>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</si>
  <si>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</si>
  <si>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</si>
  <si>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</si>
  <si>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</si>
  <si>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</si>
  <si>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</si>
  <si>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</si>
  <si>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</si>
  <si>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</si>
  <si>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</si>
  <si>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</si>
  <si>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</si>
  <si>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</si>
  <si>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</si>
  <si>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</si>
  <si>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</si>
  <si>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</si>
  <si>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</si>
  <si>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</si>
  <si>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</si>
  <si>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</si>
  <si>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</si>
  <si>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</si>
  <si>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</si>
  <si>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</si>
  <si>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</si>
  <si>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</si>
  <si>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</si>
  <si>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</si>
  <si>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</si>
  <si>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</si>
  <si>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</si>
  <si>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</si>
  <si>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</si>
  <si>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</si>
  <si>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</si>
  <si>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</si>
  <si>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</si>
  <si>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</si>
  <si>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</si>
  <si>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</si>
  <si>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</si>
  <si>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</si>
  <si>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</si>
  <si>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</si>
  <si>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</si>
  <si>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</si>
  <si>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</si>
  <si>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</si>
  <si>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</si>
  <si>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</si>
  <si>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</si>
  <si>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</si>
  <si>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</si>
  <si>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</si>
  <si>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</si>
  <si>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</si>
  <si>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</si>
  <si>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</si>
  <si>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</si>
  <si>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</si>
  <si>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</si>
  <si>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</si>
  <si>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</si>
  <si>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</si>
  <si>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</si>
  <si>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</si>
  <si>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</si>
  <si>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</si>
  <si>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</si>
  <si>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</si>
  <si>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</si>
  <si>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</si>
  <si>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</si>
  <si>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</si>
  <si>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</si>
  <si>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</si>
  <si>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</si>
  <si>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</si>
  <si>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</si>
  <si>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</si>
  <si>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</si>
  <si>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</si>
  <si>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</si>
  <si>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</si>
  <si>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</si>
  <si>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</si>
  <si>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</si>
  <si>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</si>
  <si>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</si>
  <si>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</si>
  <si>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</si>
  <si>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</si>
  <si>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</si>
  <si>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</si>
  <si>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</si>
  <si>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</si>
  <si>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</si>
  <si>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</si>
  <si>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</si>
  <si>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</si>
  <si>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</si>
  <si>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</si>
  <si>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</si>
  <si>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</si>
  <si>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</si>
  <si>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</si>
  <si>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</si>
  <si>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</si>
  <si>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</si>
  <si>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</si>
  <si>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</si>
  <si>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</si>
  <si>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</si>
  <si>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</si>
  <si>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</si>
  <si>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</si>
  <si>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</si>
  <si>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</si>
  <si>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</si>
  <si>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</si>
  <si>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</si>
  <si>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</si>
  <si>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</si>
  <si>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</si>
  <si>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</si>
  <si>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</si>
  <si>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</si>
  <si>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</si>
  <si>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</si>
  <si>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</si>
  <si>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</si>
  <si>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</si>
  <si>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</si>
  <si>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</si>
  <si>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</si>
  <si>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</si>
  <si>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</si>
  <si>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</si>
  <si>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</si>
  <si>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</si>
  <si>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</si>
  <si>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</si>
  <si>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</si>
  <si>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</si>
  <si>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</si>
  <si>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</si>
  <si>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</si>
  <si>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</si>
  <si>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</si>
  <si>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</si>
  <si>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</si>
  <si>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</si>
  <si>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</si>
  <si>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</si>
  <si>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</si>
  <si>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</si>
  <si>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</si>
  <si>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</si>
  <si>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</si>
  <si>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</si>
  <si>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</si>
  <si>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</si>
  <si>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</si>
  <si>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</si>
  <si>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</si>
  <si>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</si>
  <si>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</si>
  <si>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</si>
  <si>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</si>
  <si>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</si>
  <si>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</si>
  <si>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</si>
  <si>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</si>
  <si>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</si>
  <si>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</si>
  <si>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</si>
  <si>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</si>
  <si>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</si>
  <si>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</si>
  <si>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</si>
  <si>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</si>
  <si>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</si>
  <si>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</si>
  <si>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</si>
  <si>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</si>
  <si>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</si>
  <si>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</si>
  <si>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</si>
  <si>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</si>
  <si>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</si>
  <si>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</si>
  <si>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</si>
  <si>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</si>
  <si>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</si>
  <si>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</si>
  <si>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</si>
  <si>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</si>
  <si>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</si>
  <si>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</si>
  <si>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</si>
  <si>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</si>
  <si>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</si>
  <si>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</si>
  <si>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</si>
  <si>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</si>
  <si>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</si>
  <si>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</si>
  <si>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</si>
  <si>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</si>
  <si>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</si>
  <si>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</si>
  <si>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</si>
  <si>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</si>
  <si>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</si>
  <si>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</si>
  <si>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</si>
  <si>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</si>
  <si>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</si>
  <si>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</si>
  <si>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</si>
  <si>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</si>
  <si>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</si>
  <si>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</si>
  <si>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</si>
  <si>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</si>
  <si>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</si>
  <si>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</si>
  <si>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</si>
  <si>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</si>
  <si>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</si>
  <si>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</si>
  <si>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</si>
  <si>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</si>
  <si>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</si>
  <si>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</si>
  <si>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</si>
  <si>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</si>
  <si>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</si>
  <si>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</si>
  <si>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</si>
  <si>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</si>
  <si>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</si>
  <si>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</si>
  <si>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</si>
  <si>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</si>
  <si>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</si>
  <si>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</si>
  <si>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</si>
  <si>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</si>
  <si>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</si>
  <si>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</si>
  <si>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</si>
  <si>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</si>
  <si>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</si>
  <si>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</si>
  <si>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</si>
  <si>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</si>
  <si>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</si>
  <si>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</si>
  <si>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</si>
  <si>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</si>
  <si>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</si>
  <si>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</si>
  <si>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</si>
  <si>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</si>
  <si>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</si>
  <si>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</si>
  <si>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</si>
  <si>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</si>
  <si>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</si>
  <si>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</si>
  <si>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</si>
  <si>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</si>
  <si>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</si>
  <si>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</si>
  <si>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</si>
  <si>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</si>
  <si>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</si>
  <si>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</si>
  <si>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</si>
  <si>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</si>
  <si>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</si>
  <si>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</si>
  <si>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</si>
  <si>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</si>
  <si>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</si>
  <si>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</si>
  <si>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</si>
  <si>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</si>
  <si>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</si>
  <si>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</si>
  <si>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</si>
  <si>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</si>
  <si>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</si>
  <si>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</si>
  <si>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</si>
  <si>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</si>
  <si>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</si>
  <si>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</si>
  <si>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</si>
  <si>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</si>
  <si>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</si>
  <si>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</si>
  <si>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</si>
  <si>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</si>
  <si>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</si>
  <si>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</si>
  <si>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</si>
  <si>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</si>
  <si>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</si>
  <si>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</si>
  <si>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</si>
  <si>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</si>
  <si>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</si>
  <si>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</si>
  <si>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</si>
  <si>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</si>
  <si>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</si>
  <si>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</si>
  <si>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</si>
  <si>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</si>
  <si>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</si>
  <si>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</si>
  <si>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</si>
  <si>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</si>
  <si>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</si>
  <si>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</si>
  <si>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</si>
  <si>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</si>
  <si>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</si>
  <si>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</si>
  <si>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</si>
  <si>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</si>
  <si>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</si>
  <si>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</si>
  <si>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</si>
  <si>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</si>
  <si>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</si>
  <si>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</si>
  <si>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</si>
  <si>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</si>
  <si>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</si>
  <si>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</si>
  <si>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</si>
  <si>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</si>
  <si>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</si>
  <si>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</si>
  <si>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</si>
  <si>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</si>
  <si>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</si>
  <si>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</si>
  <si>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</si>
  <si>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</si>
  <si>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</si>
  <si>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</si>
  <si>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</si>
  <si>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</si>
  <si>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</si>
  <si>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</si>
  <si>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</si>
  <si>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</si>
  <si>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</si>
  <si>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</si>
  <si>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</si>
  <si>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</si>
  <si>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</si>
  <si>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</si>
  <si>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</si>
  <si>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</si>
  <si>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</si>
  <si>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</si>
  <si>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</si>
  <si>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</si>
  <si>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</si>
  <si>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</si>
  <si>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</si>
  <si>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</si>
  <si>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</si>
  <si>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</si>
  <si>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</si>
  <si>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</si>
  <si>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</si>
  <si>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</si>
  <si>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</si>
  <si>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</si>
  <si>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</si>
  <si>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</si>
  <si>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</si>
  <si>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</si>
  <si>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</si>
  <si>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</si>
  <si>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</si>
  <si>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</si>
  <si>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</si>
  <si>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</si>
  <si>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</si>
  <si>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</si>
  <si>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</si>
  <si>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</si>
  <si>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</si>
  <si>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</si>
  <si>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</si>
  <si>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</si>
  <si>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</si>
  <si>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</si>
  <si>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</si>
  <si>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</si>
  <si>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</si>
  <si>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</si>
  <si>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</si>
  <si>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</si>
  <si>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</si>
  <si>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</si>
  <si>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</si>
  <si>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</si>
  <si>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</si>
  <si>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</si>
  <si>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</si>
  <si>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</si>
  <si>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</si>
  <si>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</si>
  <si>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</si>
  <si>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</si>
  <si>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</si>
  <si>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</si>
  <si>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</si>
  <si>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</si>
  <si>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</si>
  <si>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</si>
  <si>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</si>
  <si>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</si>
  <si>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</si>
  <si>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</si>
  <si>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</si>
  <si>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</si>
  <si>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</si>
  <si>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</si>
  <si>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</si>
  <si>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</si>
  <si>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</si>
  <si>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</si>
  <si>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</si>
  <si>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</si>
  <si>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</si>
  <si>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</si>
  <si>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</si>
  <si>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</si>
  <si>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</si>
  <si>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</si>
  <si>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</si>
  <si>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</si>
  <si>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</si>
  <si>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</si>
  <si>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</si>
  <si>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</si>
  <si>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</si>
  <si>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</si>
  <si>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</si>
  <si>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</si>
  <si>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</si>
  <si>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</si>
  <si>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</si>
  <si>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</si>
  <si>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</si>
  <si>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</si>
  <si>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</si>
  <si>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</si>
  <si>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</si>
  <si>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</si>
  <si>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</si>
  <si>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</si>
  <si>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</si>
  <si>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</si>
  <si>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</si>
  <si>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</si>
  <si>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</si>
  <si>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</si>
  <si>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</si>
  <si>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</si>
  <si>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</si>
  <si>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</si>
  <si>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</si>
  <si>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</si>
  <si>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</si>
  <si>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</si>
  <si>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</si>
  <si>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</si>
  <si>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</si>
  <si>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</si>
  <si>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</si>
  <si>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</si>
  <si>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</si>
  <si>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</si>
  <si>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</si>
  <si>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</si>
  <si>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</si>
  <si>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</si>
  <si>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</si>
  <si>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</si>
  <si>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</si>
  <si>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</si>
  <si>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</si>
  <si>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</si>
  <si>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</si>
  <si>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</si>
  <si>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</si>
  <si>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</si>
  <si>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</si>
  <si>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</si>
  <si>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</si>
  <si>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</si>
  <si>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</si>
  <si>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</si>
  <si>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</si>
  <si>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</si>
  <si>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</si>
  <si>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</si>
  <si>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</si>
  <si>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</si>
  <si>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</si>
  <si>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</si>
  <si>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</si>
  <si>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</si>
  <si>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</si>
  <si>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</si>
  <si>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</si>
  <si>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</si>
  <si>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</si>
  <si>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</si>
  <si>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</si>
  <si>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</si>
  <si>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</si>
  <si>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</si>
  <si>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</si>
  <si>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</si>
  <si>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</si>
  <si>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</si>
  <si>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</si>
  <si>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</si>
  <si>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</si>
  <si>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</si>
  <si>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</si>
  <si>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</si>
  <si>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</si>
  <si>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</si>
  <si>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</si>
  <si>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</si>
  <si>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</si>
  <si>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</si>
  <si>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</si>
  <si>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</si>
  <si>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</si>
  <si>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</si>
  <si>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</si>
  <si>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</si>
  <si>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</si>
  <si>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</si>
  <si>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</si>
  <si>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</si>
  <si>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</si>
  <si>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</si>
  <si>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</si>
  <si>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</si>
  <si>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</si>
  <si>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</si>
  <si>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</si>
  <si>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</si>
  <si>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</si>
  <si>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</si>
  <si>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</si>
  <si>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</si>
  <si>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</si>
  <si>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</si>
  <si>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</si>
  <si>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</si>
  <si>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</si>
  <si>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</si>
  <si>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</si>
  <si>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</si>
  <si>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</si>
  <si>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</si>
  <si>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</si>
  <si>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</si>
  <si>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</si>
  <si>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</si>
  <si>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</si>
  <si>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</si>
  <si>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</si>
  <si>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</si>
  <si>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</si>
  <si>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</si>
  <si>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</si>
  <si>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</si>
  <si>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</si>
  <si>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</si>
  <si>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</si>
  <si>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</si>
  <si>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</si>
  <si>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</si>
  <si>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</si>
  <si>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</si>
  <si>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</si>
  <si>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</si>
  <si>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</si>
  <si>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</si>
  <si>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</si>
  <si>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</si>
  <si>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</si>
  <si>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</si>
  <si>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</si>
  <si>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</si>
  <si>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</si>
  <si>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</si>
  <si>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</si>
  <si>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</si>
  <si>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</si>
  <si>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</si>
  <si>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</si>
  <si>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</si>
  <si>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</si>
  <si>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</si>
  <si>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</si>
  <si>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</si>
  <si>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</si>
  <si>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</si>
  <si>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</si>
  <si>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</si>
  <si>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</si>
  <si>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</si>
  <si>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</si>
  <si>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</si>
  <si>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</si>
  <si>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</si>
  <si>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</si>
  <si>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</si>
  <si>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</si>
  <si>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</si>
  <si>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</si>
  <si>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</si>
  <si>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</si>
  <si>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</si>
  <si>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</si>
  <si>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</si>
  <si>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</si>
  <si>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</si>
  <si>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</si>
  <si>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</si>
  <si>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</si>
  <si>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</si>
  <si>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</si>
  <si>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</si>
  <si>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</si>
  <si>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</si>
  <si>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</si>
  <si>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</si>
  <si>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</si>
  <si>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</si>
  <si>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</si>
  <si>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</si>
  <si>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</si>
  <si>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</si>
  <si>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</si>
  <si>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</si>
  <si>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</si>
  <si>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</si>
  <si>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</si>
  <si>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</si>
  <si>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</si>
  <si>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</si>
  <si>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</si>
  <si>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</si>
  <si>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</si>
  <si>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</si>
  <si>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</si>
  <si>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</si>
  <si>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</si>
  <si>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</si>
  <si>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</si>
  <si>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</si>
  <si>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</si>
  <si>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</si>
  <si>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</si>
  <si>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</si>
  <si>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</si>
  <si>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</si>
  <si>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</si>
  <si>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</si>
  <si>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</si>
  <si>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</si>
  <si>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</si>
  <si>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</si>
  <si>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</si>
  <si>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</si>
  <si>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</si>
  <si>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</si>
  <si>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</si>
  <si>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</si>
  <si>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</si>
  <si>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</si>
  <si>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</si>
  <si>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</si>
  <si>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</si>
  <si>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</si>
  <si>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</si>
  <si>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</si>
  <si>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</si>
  <si>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</si>
  <si>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</si>
  <si>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</si>
  <si>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</si>
  <si>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</si>
  <si>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</si>
  <si>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</si>
  <si>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</si>
  <si>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</si>
  <si>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</si>
  <si>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</si>
  <si>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</si>
  <si>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</si>
  <si>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</si>
  <si>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</si>
  <si>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</si>
  <si>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</si>
  <si>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</si>
  <si>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</si>
  <si>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</si>
  <si>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</si>
  <si>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</si>
  <si>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</si>
  <si>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</si>
  <si>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</si>
  <si>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</si>
  <si>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</si>
  <si>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</si>
  <si>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</si>
  <si>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</si>
  <si>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</si>
  <si>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</si>
  <si>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</si>
  <si>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</si>
  <si>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</si>
  <si>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</si>
  <si>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</si>
  <si>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</si>
  <si>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</si>
  <si>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</si>
  <si>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</si>
  <si>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</si>
  <si>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</si>
  <si>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</si>
  <si>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</si>
  <si>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</si>
  <si>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</si>
  <si>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</si>
  <si>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</si>
  <si>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</si>
  <si>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</si>
  <si>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</si>
  <si>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</si>
  <si>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</si>
  <si>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</si>
  <si>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</si>
  <si>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</si>
  <si>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</si>
  <si>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</si>
  <si>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</si>
  <si>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</si>
  <si>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</si>
  <si>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</si>
  <si>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</si>
  <si>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</si>
  <si>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</si>
  <si>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</si>
  <si>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</si>
  <si>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</si>
  <si>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</si>
  <si>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</si>
  <si>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</si>
  <si>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</si>
  <si>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</si>
  <si>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</si>
  <si>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</si>
  <si>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</si>
  <si>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</si>
  <si>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</si>
  <si>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</si>
  <si>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</si>
  <si>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</si>
  <si>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</si>
  <si>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</si>
  <si>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</si>
  <si>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</si>
  <si>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</si>
  <si>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</si>
  <si>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</si>
  <si>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</si>
  <si>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</si>
  <si>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</si>
  <si>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</si>
  <si>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</si>
  <si>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</si>
  <si>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</si>
  <si>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</si>
  <si>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</si>
  <si>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</si>
  <si>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</si>
  <si>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</si>
  <si>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</si>
  <si>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</si>
  <si>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</si>
  <si>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</si>
  <si>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</si>
  <si>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</si>
  <si>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</si>
  <si>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</si>
  <si>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</si>
  <si>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</si>
  <si>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</si>
  <si>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</si>
  <si>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</si>
  <si>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</si>
  <si>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</si>
  <si>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</si>
  <si>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</si>
  <si>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</si>
  <si>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</si>
  <si>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</si>
  <si>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</si>
  <si>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</si>
  <si>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</si>
  <si>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</si>
  <si>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</si>
  <si>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</si>
  <si>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</si>
  <si>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</si>
  <si>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</si>
  <si>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</si>
  <si>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</si>
  <si>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</si>
  <si>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</si>
  <si>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</si>
  <si>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</si>
  <si>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</si>
  <si>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</si>
  <si>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</si>
  <si>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</si>
  <si>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</si>
  <si>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</si>
  <si>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</si>
  <si>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</si>
  <si>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</si>
  <si>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</si>
  <si>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</si>
  <si>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</si>
  <si>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</si>
  <si>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</si>
  <si>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</si>
  <si>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</si>
  <si>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</si>
  <si>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</si>
  <si>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</si>
  <si>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</si>
  <si>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</si>
  <si>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</si>
  <si>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</si>
  <si>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</si>
  <si>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</si>
  <si>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</si>
  <si>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</si>
  <si>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</si>
  <si>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</si>
  <si>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</si>
  <si>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</si>
  <si>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</si>
  <si>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</si>
  <si>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</si>
  <si>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</si>
  <si>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</si>
  <si>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</si>
  <si>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</si>
  <si>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</si>
  <si>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</si>
  <si>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</si>
  <si>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</si>
  <si>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</si>
  <si>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</si>
  <si>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</si>
  <si>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</si>
  <si>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</si>
  <si>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</si>
  <si>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</si>
  <si>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</si>
  <si>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</si>
  <si>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</si>
  <si>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</si>
  <si>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</si>
  <si>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</si>
  <si>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</si>
  <si>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</si>
  <si>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</si>
  <si>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</si>
  <si>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</si>
  <si>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</si>
  <si>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</si>
  <si>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</si>
  <si>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</si>
  <si>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</si>
  <si>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</si>
  <si>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</si>
  <si>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</si>
  <si>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</si>
  <si>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</si>
  <si>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</si>
  <si>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</si>
  <si>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</si>
  <si>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</si>
  <si>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</si>
  <si>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</si>
  <si>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</si>
  <si>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</si>
  <si>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</si>
  <si>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</si>
  <si>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</si>
  <si>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</si>
  <si>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</si>
  <si>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</si>
  <si>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</si>
  <si>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</si>
  <si>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</si>
  <si>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</si>
  <si>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</si>
  <si>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</si>
  <si>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</si>
  <si>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</si>
  <si>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</si>
  <si>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</si>
  <si>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</si>
  <si>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</si>
  <si>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</si>
  <si>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</si>
  <si>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</si>
  <si>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</si>
  <si>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</si>
  <si>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</si>
  <si>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</si>
  <si>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</si>
  <si>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</si>
  <si>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</si>
  <si>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</si>
  <si>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</si>
  <si>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</si>
  <si>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</si>
  <si>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</si>
  <si>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</si>
  <si>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</si>
  <si>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</si>
  <si>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</si>
  <si>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</si>
  <si>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</si>
  <si>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</si>
  <si>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</si>
  <si>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</si>
  <si>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</si>
  <si>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</si>
  <si>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</si>
  <si>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</si>
  <si>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</si>
  <si>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</si>
  <si>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</si>
  <si>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</si>
  <si>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</si>
  <si>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</si>
  <si>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</si>
  <si>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</si>
  <si>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</si>
  <si>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</si>
  <si>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</si>
  <si>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</si>
  <si>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</si>
  <si>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</si>
  <si>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</si>
  <si>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</si>
  <si>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</si>
  <si>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</si>
  <si>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</si>
  <si>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</si>
  <si>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</si>
  <si>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</si>
  <si>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</si>
  <si>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</si>
  <si>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</si>
  <si>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</si>
  <si>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</si>
  <si>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</si>
  <si>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</si>
  <si>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</si>
  <si>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</si>
  <si>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</si>
  <si>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</si>
  <si>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</si>
  <si>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</si>
  <si>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</si>
  <si>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</si>
  <si>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</si>
  <si>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</si>
  <si>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</si>
  <si>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</si>
  <si>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</si>
  <si>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</si>
  <si>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</si>
  <si>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</si>
  <si>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</si>
  <si>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</si>
  <si>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</si>
  <si>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</si>
  <si>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</si>
  <si>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</si>
  <si>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</si>
  <si>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</si>
  <si>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</si>
  <si>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</si>
  <si>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</si>
  <si>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</si>
  <si>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</si>
  <si>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</si>
  <si>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</si>
  <si>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</si>
  <si>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</si>
  <si>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</si>
  <si>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</si>
  <si>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</si>
  <si>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</si>
  <si>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</si>
  <si>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</si>
  <si>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</si>
  <si>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</si>
  <si>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</si>
  <si>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</si>
  <si>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</si>
  <si>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</si>
  <si>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</si>
  <si>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</si>
  <si>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</si>
  <si>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</si>
  <si>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</si>
  <si>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</si>
  <si>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</si>
  <si>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</si>
  <si>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</si>
  <si>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</si>
  <si>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</si>
  <si>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</si>
  <si>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</si>
  <si>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</si>
  <si>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</si>
  <si>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</si>
  <si>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</si>
  <si>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</si>
  <si>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</si>
  <si>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</si>
  <si>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</si>
  <si>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</si>
  <si>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</si>
  <si>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</si>
  <si>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</si>
  <si>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</si>
  <si>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</si>
  <si>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</si>
  <si>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</si>
  <si>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</si>
  <si>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</si>
  <si>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</si>
  <si>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</si>
  <si>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</si>
  <si>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</si>
  <si>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</si>
  <si>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</si>
  <si>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</si>
  <si>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</si>
  <si>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</si>
  <si>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</si>
  <si>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</si>
  <si>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</si>
  <si>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</si>
  <si>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</si>
  <si>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</si>
  <si>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</si>
  <si>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</si>
  <si>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</si>
  <si>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</si>
  <si>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</si>
  <si>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</si>
  <si>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</si>
  <si>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</si>
  <si>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</si>
  <si>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</si>
  <si>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</si>
  <si>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</si>
  <si>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</si>
  <si>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</si>
  <si>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</si>
  <si>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</si>
  <si>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</si>
  <si>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</si>
  <si>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</si>
  <si>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</si>
  <si>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</si>
  <si>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</si>
  <si>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</si>
  <si>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</si>
  <si>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</si>
  <si>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</si>
  <si>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</si>
  <si>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</si>
  <si>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</si>
  <si>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</si>
  <si>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</si>
  <si>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</si>
  <si>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</si>
  <si>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</si>
  <si>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</si>
  <si>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</si>
  <si>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</si>
  <si>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</si>
  <si>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</si>
  <si>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</si>
  <si>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</si>
  <si>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</si>
  <si>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</si>
  <si>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</si>
  <si>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</si>
  <si>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</si>
  <si>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</si>
  <si>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</si>
  <si>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</si>
  <si>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</si>
  <si>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</si>
  <si>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</si>
  <si>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</si>
  <si>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</si>
  <si>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</si>
  <si>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</si>
  <si>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</si>
  <si>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</si>
  <si>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</si>
  <si>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</si>
  <si>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</si>
  <si>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</si>
  <si>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</si>
  <si>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</si>
  <si>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</si>
  <si>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</si>
  <si>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</si>
  <si>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</si>
  <si>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</si>
  <si>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</si>
  <si>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</si>
  <si>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</si>
  <si>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</si>
  <si>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</si>
  <si>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</si>
  <si>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</si>
  <si>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</si>
  <si>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</si>
  <si>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</si>
  <si>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</si>
  <si>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</si>
  <si>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</si>
  <si>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</si>
  <si>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</si>
  <si>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</si>
  <si>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</si>
  <si>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</si>
  <si>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</si>
  <si>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</si>
  <si>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</si>
  <si>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</si>
  <si>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</si>
  <si>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</si>
  <si>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</si>
  <si>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</si>
  <si>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</si>
  <si>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</si>
  <si>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</si>
  <si>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</si>
  <si>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</si>
  <si>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</si>
  <si>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</si>
  <si>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</si>
  <si>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</si>
  <si>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</si>
  <si>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</si>
  <si>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</si>
  <si>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</si>
  <si>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</si>
  <si>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</si>
  <si>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</si>
  <si>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</si>
  <si>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</si>
  <si>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</si>
  <si>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</si>
  <si>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</si>
  <si>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</si>
  <si>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</si>
  <si>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</si>
  <si>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</si>
  <si>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</si>
  <si>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</si>
  <si>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</si>
  <si>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</si>
  <si>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</si>
  <si>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</si>
  <si>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</si>
  <si>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</si>
  <si>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</si>
  <si>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</si>
  <si>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</si>
  <si>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</si>
  <si>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</si>
  <si>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</si>
  <si>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</si>
  <si>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</si>
  <si>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</si>
  <si>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</si>
  <si>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</si>
  <si>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</si>
  <si>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</si>
  <si>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</si>
  <si>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</si>
  <si>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</si>
  <si>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</si>
  <si>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</si>
  <si>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</si>
  <si>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</si>
  <si>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</si>
  <si>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</si>
  <si>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</si>
  <si>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</si>
  <si>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</si>
  <si>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</si>
  <si>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</si>
  <si>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</si>
  <si>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</si>
  <si>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</si>
  <si>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</si>
  <si>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</si>
  <si>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</si>
  <si>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</si>
  <si>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</si>
  <si>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</si>
  <si>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</si>
  <si>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</si>
  <si>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</si>
  <si>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</si>
  <si>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</si>
  <si>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</si>
  <si>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</si>
  <si>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</si>
  <si>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</si>
  <si>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</si>
  <si>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</si>
  <si>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</si>
  <si>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</si>
  <si>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</si>
  <si>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</si>
  <si>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</si>
  <si>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</si>
  <si>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</si>
  <si>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</si>
  <si>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</si>
  <si>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</si>
  <si>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</si>
  <si>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</si>
  <si>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</si>
  <si>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</si>
  <si>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</si>
  <si>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</si>
  <si>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</si>
  <si>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</si>
  <si>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</si>
  <si>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</si>
  <si>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</si>
  <si>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</si>
  <si>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</si>
  <si>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</si>
  <si>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</si>
  <si>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</si>
  <si>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</si>
  <si>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</si>
  <si>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</si>
  <si>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</si>
  <si>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</si>
  <si>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</si>
  <si>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</si>
  <si>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</si>
  <si>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</si>
  <si>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</si>
  <si>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</si>
  <si>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</si>
  <si>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</si>
  <si>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</si>
  <si>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</si>
  <si>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</si>
  <si>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</si>
  <si>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</si>
  <si>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</si>
  <si>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</si>
  <si>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</si>
  <si>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</si>
  <si>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</si>
  <si>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</si>
  <si>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</si>
  <si>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</si>
  <si>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</si>
  <si>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</si>
  <si>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</si>
  <si>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</si>
  <si>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</si>
  <si>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</si>
  <si>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</si>
  <si>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</si>
  <si>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</si>
  <si>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</si>
  <si>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</si>
  <si>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</si>
  <si>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</si>
  <si>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</si>
  <si>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</si>
  <si>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</si>
  <si>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</si>
  <si>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</si>
  <si>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</si>
  <si>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</si>
  <si>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</si>
  <si>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</si>
  <si>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</si>
  <si>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</si>
  <si>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</si>
  <si>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</si>
  <si>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</si>
  <si>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</si>
  <si>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</si>
  <si>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</si>
  <si>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</si>
  <si>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</si>
  <si>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</si>
  <si>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</si>
  <si>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</si>
  <si>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</si>
  <si>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</si>
  <si>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</si>
  <si>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</si>
  <si>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</si>
  <si>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</si>
  <si>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</si>
  <si>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</si>
  <si>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</si>
  <si>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</si>
  <si>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</si>
  <si>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</si>
  <si>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</si>
  <si>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</si>
  <si>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</si>
  <si>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</si>
  <si>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</si>
  <si>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</si>
  <si>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</si>
  <si>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</si>
  <si>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</si>
  <si>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</si>
  <si>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</si>
  <si>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</si>
  <si>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</si>
  <si>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</si>
  <si>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</si>
  <si>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</si>
  <si>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</si>
  <si>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</si>
  <si>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</si>
  <si>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</si>
  <si>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</si>
  <si>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</si>
  <si>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</si>
  <si>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</si>
  <si>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</si>
  <si>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</si>
  <si>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</si>
  <si>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</si>
  <si>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</si>
  <si>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</si>
  <si>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</si>
  <si>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</si>
  <si>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</si>
  <si>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</si>
  <si>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</si>
  <si>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</si>
  <si>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</si>
  <si>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</si>
  <si>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</si>
  <si>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</si>
  <si>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</si>
  <si>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</si>
  <si>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</si>
  <si>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</si>
  <si>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</si>
  <si>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</si>
  <si>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</si>
  <si>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</si>
  <si>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</si>
  <si>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</si>
  <si>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</si>
  <si>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</si>
  <si>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</si>
  <si>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</si>
  <si>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</si>
  <si>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</si>
  <si>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</si>
  <si>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</si>
  <si>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</si>
  <si>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</si>
  <si>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</si>
  <si>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</si>
  <si>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</si>
  <si>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</si>
  <si>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</si>
  <si>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</si>
  <si>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</si>
  <si>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</si>
  <si>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</si>
  <si>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</si>
  <si>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</si>
  <si>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</si>
  <si>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</si>
  <si>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</si>
  <si>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</si>
  <si>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</si>
  <si>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</si>
  <si>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</si>
  <si>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</si>
  <si>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</si>
  <si>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</si>
  <si>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</si>
  <si>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</si>
  <si>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</si>
  <si>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</si>
  <si>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</si>
  <si>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</si>
  <si>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</si>
  <si>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</si>
  <si>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</si>
  <si>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</si>
  <si>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</si>
  <si>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</si>
  <si>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</si>
  <si>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</si>
  <si>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</si>
  <si>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</si>
  <si>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</si>
  <si>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</si>
  <si>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</si>
  <si>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</si>
  <si>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</si>
  <si>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</si>
  <si>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</si>
  <si>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</si>
  <si>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</si>
  <si>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</si>
  <si>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</si>
  <si>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</si>
  <si>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</si>
  <si>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</si>
  <si>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</si>
  <si>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</si>
  <si>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</si>
  <si>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</si>
  <si>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</si>
  <si>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</si>
  <si>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</si>
  <si>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</si>
  <si>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</si>
  <si>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</si>
  <si>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</si>
  <si>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</si>
  <si>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</si>
  <si>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</si>
  <si>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</si>
  <si>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</si>
  <si>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</si>
  <si>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</si>
  <si>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</si>
  <si>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</si>
  <si>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</si>
  <si>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</si>
  <si>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</si>
  <si>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</si>
  <si>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</si>
  <si>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</si>
  <si>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</si>
  <si>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</si>
  <si>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</si>
  <si>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</si>
  <si>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</si>
  <si>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</si>
  <si>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</si>
  <si>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</si>
  <si>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</si>
  <si>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</si>
  <si>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</si>
  <si>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</si>
  <si>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</si>
  <si>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</si>
  <si>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</si>
  <si>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</si>
  <si>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</si>
  <si>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</si>
  <si>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</si>
  <si>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</si>
  <si>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</si>
  <si>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</si>
  <si>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</si>
  <si>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</si>
  <si>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</si>
  <si>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</si>
  <si>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</si>
  <si>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</si>
  <si>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</si>
  <si>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</si>
  <si>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</si>
  <si>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</si>
  <si>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</si>
  <si>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</si>
  <si>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</si>
  <si>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</si>
  <si>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</si>
  <si>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</si>
  <si>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</si>
  <si>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</si>
  <si>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</si>
  <si>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</si>
  <si>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</si>
  <si>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</si>
  <si>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</si>
  <si>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</si>
  <si>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</si>
  <si>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</si>
  <si>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</si>
  <si>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</si>
  <si>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</si>
  <si>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</si>
  <si>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</si>
  <si>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</si>
  <si>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</si>
  <si>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</si>
  <si>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</si>
  <si>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</si>
  <si>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</si>
  <si>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</si>
  <si>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</si>
  <si>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</si>
  <si>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</si>
  <si>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</si>
  <si>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</si>
  <si>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</si>
  <si>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</si>
  <si>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</si>
  <si>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</si>
  <si>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</si>
  <si>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</si>
  <si>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</si>
  <si>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</si>
  <si>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</si>
  <si>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</si>
  <si>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</si>
  <si>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</si>
  <si>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</si>
  <si>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</si>
  <si>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</si>
  <si>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</si>
  <si>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</si>
  <si>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</si>
  <si>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</si>
  <si>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</si>
  <si>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</si>
  <si>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</si>
  <si>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</si>
  <si>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</si>
  <si>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</si>
  <si>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</si>
  <si>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</si>
  <si>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</si>
  <si>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</si>
  <si>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</si>
  <si>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</si>
  <si>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</si>
  <si>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</si>
  <si>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</si>
  <si>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</si>
  <si>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</si>
  <si>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</si>
  <si>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</si>
  <si>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</si>
  <si>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</si>
  <si>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</si>
  <si>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</si>
  <si>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</si>
  <si>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</si>
  <si>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</si>
  <si>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</si>
  <si>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</si>
  <si>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</si>
  <si>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</si>
  <si>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</si>
  <si>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</si>
  <si>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</si>
  <si>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</si>
  <si>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</si>
  <si>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</si>
  <si>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</si>
  <si>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</si>
  <si>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</si>
  <si>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</si>
  <si>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</si>
  <si>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</si>
  <si>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</si>
  <si>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</si>
  <si>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</si>
  <si>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</si>
  <si>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</si>
  <si>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</si>
  <si>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</si>
  <si>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</si>
  <si>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</si>
  <si>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</si>
  <si>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</si>
  <si>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</si>
  <si>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</si>
  <si>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</si>
  <si>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</si>
  <si>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</si>
  <si>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</si>
  <si>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</si>
  <si>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</si>
  <si>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</si>
  <si>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</si>
  <si>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</si>
  <si>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</si>
  <si>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</si>
  <si>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</si>
  <si>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</si>
  <si>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</si>
  <si>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</si>
  <si>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</si>
  <si>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</si>
  <si>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</si>
  <si>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</si>
  <si>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</si>
  <si>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</si>
  <si>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</si>
  <si>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</si>
  <si>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</si>
  <si>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</si>
  <si>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</si>
  <si>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</si>
  <si>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</si>
  <si>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</si>
  <si>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</si>
  <si>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</si>
  <si>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</si>
  <si>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</si>
  <si>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</si>
  <si>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</si>
  <si>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</si>
  <si>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</si>
  <si>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</si>
  <si>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</si>
  <si>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</si>
  <si>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</si>
  <si>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</si>
  <si>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</si>
  <si>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</si>
  <si>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</si>
  <si>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</si>
  <si>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</si>
  <si>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</si>
  <si>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</si>
  <si>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</si>
  <si>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</si>
  <si>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</si>
  <si>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</si>
  <si>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</si>
  <si>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</si>
  <si>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</si>
  <si>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</si>
  <si>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</si>
  <si>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</si>
  <si>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</si>
  <si>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</si>
  <si>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</si>
  <si>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</si>
  <si>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</si>
  <si>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</si>
  <si>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</si>
  <si>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</si>
  <si>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</si>
  <si>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</si>
  <si>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</si>
  <si>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</si>
  <si>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</si>
  <si>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</si>
  <si>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</si>
  <si>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</si>
  <si>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</si>
  <si>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</si>
  <si>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</si>
  <si>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</si>
  <si>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</si>
  <si>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</si>
  <si>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</si>
  <si>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</si>
  <si>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</si>
  <si>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</si>
  <si>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</si>
  <si>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</si>
  <si>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</si>
  <si>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</si>
  <si>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</si>
  <si>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</si>
  <si>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</si>
  <si>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</si>
  <si>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</si>
  <si>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</si>
  <si>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</si>
  <si>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</si>
  <si>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</si>
  <si>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</si>
  <si>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</si>
  <si>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</si>
  <si>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</si>
  <si>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</si>
  <si>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</si>
  <si>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</si>
  <si>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</si>
  <si>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</si>
  <si>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</si>
  <si>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</si>
  <si>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</si>
  <si>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</si>
  <si>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</si>
  <si>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</si>
  <si>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</si>
  <si>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</si>
  <si>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</si>
  <si>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</si>
  <si>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</si>
  <si>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</si>
  <si>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</si>
  <si>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</si>
  <si>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</si>
  <si>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</si>
  <si>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</si>
  <si>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</si>
  <si>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</si>
  <si>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</si>
  <si>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</si>
  <si>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</si>
  <si>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</si>
  <si>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</si>
  <si>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</si>
  <si>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</si>
  <si>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</si>
  <si>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</si>
  <si>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</si>
  <si>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</si>
  <si>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</si>
  <si>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</si>
  <si>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</si>
  <si>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</si>
  <si>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</si>
  <si>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</si>
  <si>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</si>
  <si>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</si>
  <si>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</si>
  <si>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</si>
  <si>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</si>
  <si>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</si>
  <si>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</si>
  <si>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</si>
  <si>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</si>
  <si>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</si>
  <si>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</si>
  <si>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</si>
  <si>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</si>
  <si>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</si>
  <si>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</si>
  <si>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</si>
  <si>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</si>
  <si>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</si>
  <si>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</si>
  <si>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</si>
  <si>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</si>
  <si>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</si>
  <si>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</si>
  <si>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</si>
  <si>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</si>
  <si>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</si>
  <si>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</si>
  <si>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</si>
  <si>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</si>
  <si>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</si>
  <si>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</si>
  <si>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</si>
  <si>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</si>
  <si>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</si>
  <si>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</si>
  <si>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</si>
  <si>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</si>
  <si>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</si>
  <si>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</si>
  <si>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</si>
  <si>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</si>
  <si>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</si>
  <si>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</si>
  <si>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</si>
  <si>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</si>
  <si>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</si>
  <si>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</si>
  <si>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</si>
  <si>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</si>
  <si>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</si>
  <si>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</si>
  <si>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</si>
  <si>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</si>
  <si>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</si>
  <si>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</si>
  <si>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</si>
  <si>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</si>
  <si>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</si>
  <si>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</si>
  <si>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</si>
  <si>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</si>
  <si>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</si>
  <si>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</si>
  <si>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</si>
  <si>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</si>
  <si>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</si>
  <si>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</si>
  <si>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</si>
  <si>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</si>
  <si>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</si>
  <si>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</si>
  <si>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</si>
  <si>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</si>
  <si>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</si>
  <si>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</si>
  <si>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</si>
  <si>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</si>
  <si>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</si>
  <si>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</si>
  <si>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</si>
  <si>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</si>
  <si>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</si>
  <si>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</si>
  <si>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</si>
  <si>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</si>
  <si>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</si>
  <si>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</si>
  <si>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</si>
  <si>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</si>
  <si>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</si>
  <si>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</si>
  <si>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</si>
  <si>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</si>
  <si>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</si>
  <si>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</si>
  <si>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</si>
  <si>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</si>
  <si>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</si>
  <si>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</si>
  <si>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</si>
  <si>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</si>
  <si>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</si>
  <si>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</si>
  <si>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</si>
  <si>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</si>
  <si>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</si>
  <si>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</si>
  <si>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</si>
  <si>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</si>
  <si>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</si>
  <si>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</si>
  <si>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</si>
  <si>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</si>
  <si>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</si>
  <si>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</si>
  <si>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</si>
  <si>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</si>
  <si>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</si>
  <si>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</si>
  <si>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</si>
  <si>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</si>
  <si>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</si>
  <si>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</si>
  <si>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</si>
  <si>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</si>
  <si>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</si>
  <si>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</si>
  <si>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</si>
  <si>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</si>
  <si>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</si>
  <si>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</si>
  <si>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</si>
  <si>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</si>
  <si>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</si>
  <si>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</si>
  <si>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</si>
  <si>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</si>
  <si>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</si>
  <si>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</si>
  <si>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</si>
  <si>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</si>
  <si>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</si>
  <si>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</si>
  <si>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</si>
  <si>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</si>
  <si>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</si>
  <si>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</si>
  <si>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</si>
  <si>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</si>
  <si>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</si>
  <si>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</si>
  <si>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</si>
  <si>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</si>
  <si>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</si>
  <si>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</si>
  <si>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</si>
  <si>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</si>
  <si>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</si>
  <si>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</si>
  <si>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</si>
  <si>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</si>
  <si>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</si>
  <si>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</si>
  <si>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</si>
  <si>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</si>
  <si>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</si>
  <si>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</si>
  <si>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</si>
  <si>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</si>
  <si>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</si>
  <si>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</si>
  <si>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</si>
  <si>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</si>
  <si>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</si>
  <si>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</si>
  <si>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</si>
  <si>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</si>
  <si>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</si>
  <si>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</si>
  <si>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</si>
  <si>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</si>
  <si>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</si>
  <si>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</si>
  <si>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</si>
  <si>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</si>
  <si>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</si>
  <si>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</si>
  <si>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</si>
  <si>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</si>
  <si>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</si>
  <si>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</si>
  <si>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</si>
  <si>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</si>
  <si>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</si>
  <si>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</si>
  <si>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</si>
  <si>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</si>
  <si>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</si>
  <si>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</si>
  <si>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</si>
  <si>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</si>
  <si>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</si>
  <si>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</si>
  <si>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</si>
  <si>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</si>
  <si>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</si>
  <si>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</si>
  <si>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</si>
  <si>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</si>
  <si>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</si>
  <si>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</si>
  <si>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</si>
  <si>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</si>
  <si>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</si>
  <si>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</si>
  <si>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</si>
  <si>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</si>
  <si>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</si>
  <si>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</si>
  <si>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</si>
  <si>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</si>
  <si>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</si>
  <si>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</si>
  <si>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</si>
  <si>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</si>
  <si>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</si>
  <si>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</si>
  <si>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</si>
  <si>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</si>
  <si>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</si>
  <si>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</si>
  <si>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</si>
  <si>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</si>
  <si>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</si>
  <si>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</si>
  <si>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</si>
  <si>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</si>
  <si>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</si>
  <si>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</si>
  <si>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</si>
  <si>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</si>
  <si>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</si>
  <si>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</si>
  <si>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</si>
  <si>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</si>
  <si>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</si>
  <si>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</si>
  <si>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</si>
  <si>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</si>
  <si>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</si>
  <si>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</si>
  <si>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</si>
  <si>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</si>
  <si>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</si>
  <si>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</si>
  <si>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</si>
  <si>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</si>
  <si>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</si>
  <si>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</si>
  <si>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</si>
  <si>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</si>
  <si>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</si>
  <si>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</si>
  <si>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</si>
  <si>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</si>
  <si>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</si>
  <si>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</si>
  <si>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</si>
  <si>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</si>
  <si>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</si>
  <si>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</si>
  <si>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</si>
  <si>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</si>
  <si>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</si>
  <si>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</si>
  <si>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</si>
  <si>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</si>
  <si>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</si>
  <si>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</si>
  <si>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</si>
  <si>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</si>
  <si>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</si>
  <si>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</si>
  <si>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</si>
  <si>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</si>
  <si>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</si>
  <si>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</si>
  <si>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</si>
  <si>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</si>
  <si>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</si>
  <si>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</si>
  <si>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</si>
  <si>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</si>
  <si>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</si>
  <si>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</si>
  <si>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</si>
  <si>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</si>
  <si>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</si>
  <si>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</si>
  <si>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</si>
  <si>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</si>
  <si>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</si>
  <si>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</si>
  <si>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</si>
  <si>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</si>
  <si>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</si>
  <si>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</si>
  <si>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</si>
  <si>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</si>
  <si>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</si>
  <si>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</si>
  <si>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</si>
  <si>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</si>
  <si>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</si>
  <si>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</si>
  <si>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</si>
  <si>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</si>
  <si>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</si>
  <si>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</si>
  <si>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</si>
  <si>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</si>
  <si>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</si>
  <si>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</si>
  <si>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</si>
  <si>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</si>
  <si>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</si>
  <si>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</si>
  <si>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</si>
  <si>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</si>
  <si>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</si>
  <si>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</si>
  <si>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</si>
  <si>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</si>
  <si>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</si>
  <si>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</si>
  <si>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</si>
  <si>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</si>
  <si>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</si>
  <si>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</si>
  <si>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</si>
  <si>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</si>
  <si>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</si>
  <si>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</si>
  <si>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</si>
  <si>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</si>
  <si>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</si>
  <si>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</si>
  <si>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</si>
  <si>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</si>
  <si>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</si>
  <si>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</si>
  <si>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</si>
  <si>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</si>
  <si>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</si>
  <si>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</si>
  <si>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</si>
  <si>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</si>
  <si>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</si>
  <si>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</si>
  <si>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</si>
  <si>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</si>
  <si>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</si>
  <si>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</si>
  <si>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</si>
  <si>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</si>
  <si>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</si>
  <si>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</si>
  <si>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</si>
  <si>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</si>
  <si>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</si>
  <si>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</si>
  <si>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</si>
  <si>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</si>
  <si>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</si>
  <si>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</si>
  <si>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</si>
  <si>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</si>
  <si>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</si>
  <si>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</si>
  <si>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</si>
  <si>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</si>
  <si>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</si>
  <si>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</si>
  <si>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</si>
  <si>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</si>
  <si>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</si>
  <si>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</si>
  <si>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</si>
  <si>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</si>
  <si>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</si>
  <si>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</si>
  <si>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</si>
  <si>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</si>
  <si>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</si>
  <si>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</si>
  <si>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</si>
  <si>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</si>
  <si>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</si>
  <si>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</si>
  <si>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</si>
  <si>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</si>
  <si>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</si>
  <si>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</si>
  <si>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</si>
  <si>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</si>
  <si>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</si>
  <si>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</si>
  <si>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</si>
  <si>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</si>
  <si>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</si>
  <si>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</si>
  <si>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</si>
  <si>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</si>
  <si>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</si>
  <si>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</si>
  <si>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</si>
  <si>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</si>
  <si>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</si>
  <si>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</si>
  <si>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</si>
  <si>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</si>
  <si>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</si>
  <si>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</si>
  <si>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</si>
  <si>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</si>
  <si>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</si>
  <si>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</si>
  <si>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</si>
  <si>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</si>
  <si>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</si>
  <si>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</si>
  <si>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</si>
  <si>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</si>
  <si>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</si>
  <si>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</si>
  <si>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</si>
  <si>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</si>
  <si>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</si>
  <si>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</si>
  <si>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</si>
  <si>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</si>
  <si>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</si>
  <si>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</si>
  <si>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</si>
  <si>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</si>
  <si>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</si>
  <si>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</si>
  <si>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</si>
  <si>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</si>
  <si>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</si>
  <si>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</si>
  <si>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</si>
  <si>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</si>
  <si>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</si>
  <si>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</si>
  <si>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</si>
  <si>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</si>
  <si>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</si>
  <si>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</si>
  <si>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</si>
  <si>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</si>
  <si>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</si>
  <si>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</si>
  <si>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</si>
  <si>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</si>
  <si>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</si>
  <si>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</si>
  <si>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</si>
  <si>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</si>
  <si>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</si>
  <si>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</si>
  <si>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</si>
  <si>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</si>
  <si>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</si>
  <si>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</si>
  <si>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</si>
  <si>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</si>
  <si>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</si>
  <si>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</si>
  <si>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</si>
  <si>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</si>
  <si>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</si>
  <si>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</si>
  <si>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</si>
  <si>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</si>
  <si>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</si>
  <si>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</si>
  <si>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</si>
  <si>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</si>
  <si>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</si>
  <si>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</si>
  <si>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</si>
  <si>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</si>
  <si>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</si>
  <si>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</si>
  <si>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</si>
  <si>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</si>
  <si>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</si>
  <si>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</si>
  <si>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</si>
  <si>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</si>
  <si>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</si>
  <si>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</si>
  <si>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</si>
  <si>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</si>
  <si>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</si>
  <si>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</si>
  <si>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</si>
  <si>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</si>
  <si>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</si>
  <si>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</si>
  <si>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</si>
  <si>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</si>
  <si>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</si>
  <si>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</si>
  <si>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</si>
  <si>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</si>
  <si>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</si>
  <si>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</si>
  <si>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</si>
  <si>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</si>
  <si>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</si>
  <si>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</si>
  <si>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</si>
  <si>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</si>
  <si>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</si>
  <si>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</si>
  <si>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</si>
  <si>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</si>
  <si>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</si>
  <si>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</si>
  <si>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</si>
  <si>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</si>
  <si>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</si>
  <si>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</si>
  <si>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</si>
  <si>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</si>
  <si>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</si>
  <si>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</si>
  <si>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</si>
  <si>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</si>
  <si>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</si>
  <si>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</si>
  <si>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</si>
  <si>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</si>
  <si>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</si>
  <si>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</si>
  <si>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</si>
  <si>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</si>
  <si>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</si>
  <si>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</si>
  <si>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</si>
  <si>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</si>
  <si>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</si>
  <si>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</si>
  <si>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</si>
  <si>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</si>
  <si>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</si>
  <si>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</si>
  <si>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</si>
  <si>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</si>
  <si>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</si>
  <si>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</si>
  <si>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</si>
  <si>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</si>
  <si>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</si>
  <si>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</si>
  <si>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</si>
  <si>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</si>
  <si>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</si>
  <si>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</si>
  <si>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</si>
  <si>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</si>
  <si>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</si>
  <si>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</si>
  <si>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</si>
  <si>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</si>
  <si>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</si>
  <si>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</si>
  <si>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</si>
  <si>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</si>
  <si>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</si>
  <si>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</si>
  <si>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</si>
  <si>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</si>
  <si>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</si>
  <si>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</si>
  <si>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</si>
  <si>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</si>
  <si>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</si>
  <si>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</si>
  <si>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</si>
  <si>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</si>
  <si>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</si>
  <si>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</si>
  <si>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</si>
  <si>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</si>
  <si>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</si>
  <si>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</si>
  <si>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</si>
  <si>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</si>
  <si>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</si>
  <si>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</si>
  <si>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</si>
  <si>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</si>
  <si>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</si>
  <si>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</si>
  <si>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</si>
  <si>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</si>
  <si>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</si>
  <si>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</si>
  <si>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</si>
  <si>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</si>
  <si>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</si>
  <si>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</si>
  <si>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</si>
  <si>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</si>
  <si>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</si>
  <si>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</si>
  <si>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</si>
  <si>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</si>
  <si>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</si>
  <si>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</si>
  <si>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</si>
  <si>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</si>
  <si>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</si>
  <si>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</si>
  <si>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</si>
  <si>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</si>
  <si>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</si>
  <si>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</si>
  <si>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</si>
  <si>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</si>
  <si>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</si>
  <si>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</si>
  <si>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</si>
  <si>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</si>
  <si>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</si>
  <si>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</si>
  <si>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</si>
  <si>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</si>
  <si>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</si>
  <si>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</si>
  <si>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</si>
  <si>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</si>
  <si>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</si>
  <si>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</si>
  <si>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</si>
  <si>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</si>
  <si>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</si>
  <si>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</si>
  <si>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</si>
  <si>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</si>
  <si>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</si>
  <si>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</si>
  <si>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</si>
  <si>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</si>
  <si>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</si>
  <si>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</si>
  <si>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</si>
  <si>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</si>
  <si>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</si>
  <si>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</si>
  <si>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</si>
  <si>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</si>
  <si>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</si>
  <si>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</si>
  <si>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</si>
  <si>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</si>
  <si>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</si>
  <si>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</si>
  <si>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</si>
  <si>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</si>
  <si>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</si>
  <si>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</si>
  <si>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</si>
  <si>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</si>
  <si>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</si>
  <si>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</si>
  <si>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</si>
  <si>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</si>
  <si>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</si>
  <si>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</si>
  <si>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</si>
  <si>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</si>
  <si>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</si>
  <si>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</si>
  <si>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</si>
  <si>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</si>
  <si>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</si>
  <si>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</si>
  <si>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</si>
  <si>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</si>
  <si>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</si>
  <si>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</si>
  <si>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</si>
  <si>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</si>
  <si>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</si>
  <si>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</si>
  <si>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</si>
  <si>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</si>
  <si>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</si>
  <si>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</si>
  <si>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</si>
  <si>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</si>
  <si>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</si>
  <si>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</si>
  <si>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</si>
  <si>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</si>
  <si>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</si>
  <si>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</si>
  <si>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</si>
  <si>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</si>
  <si>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</si>
  <si>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</si>
  <si>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</si>
  <si>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</si>
  <si>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</si>
  <si>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</si>
  <si>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</si>
  <si>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</si>
  <si>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</si>
  <si>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</si>
  <si>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</si>
  <si>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</si>
  <si>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</si>
  <si>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</si>
  <si>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</si>
  <si>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</si>
  <si>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</si>
  <si>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</si>
  <si>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</si>
  <si>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</si>
  <si>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</si>
  <si>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</si>
  <si>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</si>
  <si>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</si>
  <si>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</si>
  <si>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</si>
  <si>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</si>
  <si>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</si>
  <si>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</si>
  <si>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</si>
  <si>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</si>
  <si>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</si>
  <si>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</si>
  <si>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</si>
  <si>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</si>
  <si>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</si>
  <si>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</si>
  <si>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</si>
  <si>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</si>
  <si>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</si>
  <si>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</si>
  <si>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</si>
  <si>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</si>
  <si>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</si>
  <si>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</si>
  <si>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</si>
  <si>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</si>
  <si>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</si>
  <si>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</si>
  <si>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</si>
  <si>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</si>
  <si>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</si>
  <si>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</si>
  <si>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</si>
  <si>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</si>
  <si>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</si>
  <si>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</si>
  <si>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</si>
  <si>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</si>
  <si>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</si>
  <si>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</si>
  <si>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</si>
  <si>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</si>
  <si>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</si>
  <si>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</si>
  <si>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</si>
  <si>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</si>
  <si>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</si>
  <si>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</si>
  <si>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</si>
  <si>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</si>
  <si>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</si>
  <si>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</si>
  <si>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</si>
  <si>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</si>
  <si>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</si>
  <si>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</si>
  <si>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</si>
  <si>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</si>
  <si>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</si>
  <si>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</si>
  <si>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</si>
  <si>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</si>
  <si>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</si>
  <si>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</si>
  <si>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</si>
  <si>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</si>
  <si>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</si>
  <si>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</si>
  <si>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</si>
  <si>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</si>
  <si>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</si>
  <si>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</si>
  <si>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</si>
  <si>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</si>
  <si>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</si>
  <si>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</si>
  <si>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</si>
  <si>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</si>
  <si>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</si>
  <si>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</si>
  <si>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</si>
  <si>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</si>
  <si>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</si>
  <si>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</si>
  <si>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</si>
  <si>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</si>
  <si>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</si>
  <si>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</si>
  <si>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</si>
  <si>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</si>
  <si>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</si>
  <si>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</si>
  <si>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</si>
  <si>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</si>
  <si>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</si>
  <si>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</si>
  <si>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</si>
  <si>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</si>
  <si>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</si>
  <si>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</si>
  <si>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</si>
  <si>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</si>
  <si>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</si>
  <si>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</si>
  <si>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</si>
  <si>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</si>
  <si>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</si>
  <si>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</si>
  <si>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</si>
  <si>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</si>
  <si>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</si>
  <si>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</si>
  <si>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</si>
  <si>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</si>
  <si>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</si>
  <si>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</si>
  <si>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</si>
  <si>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</si>
  <si>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</si>
  <si>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</si>
  <si>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</si>
  <si>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</si>
  <si>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</si>
  <si>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</si>
  <si>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</si>
  <si>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</si>
  <si>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</si>
  <si>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</si>
  <si>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</si>
  <si>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</si>
  <si>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</si>
  <si>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</si>
  <si>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</si>
  <si>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</si>
  <si>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</si>
  <si>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</si>
  <si>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</si>
  <si>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</si>
  <si>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</si>
  <si>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</si>
  <si>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</si>
  <si>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</si>
  <si>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</si>
  <si>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</si>
  <si>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</si>
  <si>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</si>
  <si>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</si>
  <si>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</si>
  <si>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</si>
  <si>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</si>
  <si>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</si>
  <si>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</si>
  <si>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</si>
  <si>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</si>
  <si>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</si>
  <si>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</si>
  <si>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</si>
  <si>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</si>
  <si>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</si>
  <si>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</si>
  <si>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</si>
  <si>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</si>
  <si>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</si>
  <si>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</si>
  <si>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</si>
  <si>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</si>
  <si>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</si>
  <si>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</si>
  <si>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</si>
  <si>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</si>
  <si>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</si>
  <si>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</si>
  <si>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</si>
  <si>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</si>
  <si>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</si>
  <si>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</si>
  <si>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</si>
  <si>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</si>
  <si>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</si>
  <si>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</si>
  <si>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</si>
  <si>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</si>
  <si>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</si>
  <si>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</si>
  <si>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</si>
  <si>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</si>
  <si>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</si>
  <si>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</si>
  <si>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</si>
  <si>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</si>
  <si>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</si>
  <si>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</si>
  <si>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</si>
  <si>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</si>
  <si>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</si>
  <si>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</si>
  <si>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</si>
  <si>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</si>
  <si>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</si>
  <si>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</si>
  <si>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</si>
  <si>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</si>
  <si>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</si>
  <si>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</si>
  <si>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</si>
  <si>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</si>
  <si>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</si>
  <si>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</si>
  <si>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</si>
  <si>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</si>
  <si>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</si>
  <si>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</si>
  <si>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</si>
  <si>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</si>
  <si>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</si>
  <si>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</si>
  <si>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</si>
  <si>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</si>
  <si>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</si>
  <si>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</si>
  <si>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</si>
  <si>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</si>
  <si>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</si>
  <si>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</si>
  <si>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</si>
  <si>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</si>
  <si>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</si>
  <si>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</si>
  <si>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</si>
  <si>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</si>
  <si>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</si>
  <si>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</si>
  <si>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</si>
  <si>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</si>
  <si>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</si>
  <si>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</si>
  <si>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</si>
  <si>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</si>
  <si>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</si>
  <si>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</si>
  <si>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</si>
  <si>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</si>
  <si>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</si>
  <si>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</si>
  <si>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</si>
  <si>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</si>
  <si>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</si>
  <si>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</si>
  <si>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</si>
  <si>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</si>
  <si>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</si>
  <si>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</si>
  <si>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</si>
  <si>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</si>
  <si>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</si>
  <si>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</si>
  <si>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</si>
  <si>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</si>
  <si>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</si>
  <si>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</si>
  <si>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</si>
  <si>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</si>
  <si>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</si>
  <si>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</si>
  <si>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</si>
  <si>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</si>
  <si>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</si>
  <si>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</si>
  <si>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</si>
  <si>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</si>
  <si>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</si>
  <si>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</si>
  <si>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</si>
  <si>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</si>
  <si>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</si>
  <si>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</si>
  <si>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</si>
  <si>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</si>
  <si>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</si>
  <si>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</si>
  <si>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</si>
  <si>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</si>
  <si>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</si>
  <si>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</si>
  <si>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</si>
  <si>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</si>
  <si>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</si>
  <si>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</si>
  <si>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</si>
  <si>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</si>
  <si>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</si>
  <si>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</si>
  <si>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</si>
  <si>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</si>
  <si>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</si>
  <si>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</si>
  <si>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</si>
  <si>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</si>
  <si>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</si>
  <si>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</si>
  <si>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</si>
  <si>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</si>
  <si>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</si>
  <si>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</si>
  <si>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</si>
  <si>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</si>
  <si>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</si>
  <si>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</si>
  <si>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</si>
  <si>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</si>
  <si>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</si>
  <si>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</si>
  <si>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</si>
  <si>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</si>
  <si>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</si>
  <si>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</si>
  <si>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</si>
  <si>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</si>
  <si>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</si>
  <si>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</si>
  <si>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</si>
  <si>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</si>
  <si>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</si>
  <si>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</si>
  <si>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</si>
  <si>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</si>
  <si>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</si>
  <si>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</si>
  <si>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</si>
  <si>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</si>
  <si>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</si>
  <si>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</si>
  <si>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</si>
  <si>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</si>
  <si>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</si>
  <si>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</si>
  <si>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</si>
  <si>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</si>
  <si>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</si>
  <si>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</si>
  <si>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</si>
  <si>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</si>
  <si>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</si>
  <si>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</si>
  <si>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</si>
  <si>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</si>
  <si>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</si>
  <si>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</si>
  <si>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</si>
  <si>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</si>
  <si>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</si>
  <si>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</si>
  <si>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</si>
  <si>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</si>
  <si>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</si>
  <si>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</si>
  <si>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</si>
  <si>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</si>
  <si>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</si>
  <si>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</si>
  <si>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</si>
  <si>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</si>
  <si>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</si>
  <si>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</si>
  <si>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</si>
  <si>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</si>
  <si>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</si>
  <si>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</si>
  <si>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</si>
  <si>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</si>
  <si>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</si>
  <si>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</si>
  <si>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</si>
  <si>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</si>
  <si>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</si>
  <si>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</si>
  <si>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</si>
  <si>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</si>
  <si>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</si>
  <si>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</si>
  <si>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</si>
  <si>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</si>
  <si>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</si>
  <si>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</si>
  <si>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</si>
  <si>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</si>
  <si>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</si>
  <si>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</si>
  <si>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</si>
  <si>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</si>
  <si>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</si>
  <si>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</si>
  <si>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</si>
  <si>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</si>
  <si>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</si>
  <si>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</si>
  <si>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</si>
  <si>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</si>
  <si>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</si>
  <si>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</si>
  <si>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</si>
  <si>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</si>
  <si>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</si>
  <si>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</si>
  <si>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</si>
  <si>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</si>
  <si>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</si>
  <si>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</si>
  <si>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</si>
  <si>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</si>
  <si>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</si>
  <si>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</si>
  <si>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</si>
  <si>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</si>
  <si>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</si>
  <si>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</si>
  <si>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</si>
  <si>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</si>
  <si>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</si>
  <si>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</si>
  <si>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</si>
  <si>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</si>
  <si>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</si>
  <si>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</si>
  <si>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</si>
  <si>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</si>
  <si>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</si>
  <si>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</si>
  <si>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</si>
  <si>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</si>
  <si>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</si>
  <si>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</si>
  <si>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</si>
  <si>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</si>
  <si>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</si>
  <si>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</si>
  <si>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</si>
  <si>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</si>
  <si>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</si>
  <si>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</si>
  <si>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</si>
  <si>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</si>
  <si>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</si>
  <si>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</si>
  <si>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</si>
  <si>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</si>
  <si>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</si>
  <si>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</si>
  <si>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</si>
  <si>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</si>
  <si>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</si>
  <si>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</si>
  <si>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</si>
  <si>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</si>
  <si>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</si>
  <si>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</si>
  <si>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</si>
  <si>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</si>
  <si>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</si>
  <si>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</si>
  <si>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</si>
  <si>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</si>
  <si>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</si>
  <si>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</si>
  <si>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</si>
  <si>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</si>
  <si>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</si>
  <si>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</si>
  <si>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</si>
  <si>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</si>
  <si>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</si>
  <si>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</si>
  <si>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</si>
  <si>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</si>
  <si>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</si>
  <si>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</si>
  <si>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</si>
  <si>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</si>
  <si>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</si>
  <si>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</si>
  <si>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</si>
  <si>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</si>
  <si>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</si>
  <si>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</si>
  <si>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</si>
  <si>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</si>
  <si>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</si>
  <si>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</si>
  <si>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</si>
  <si>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</si>
  <si>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</si>
  <si>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</si>
  <si>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</si>
  <si>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</si>
  <si>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</si>
  <si>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</si>
  <si>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</si>
  <si>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</si>
  <si>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</si>
  <si>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</si>
  <si>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</si>
  <si>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</si>
  <si>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</si>
  <si>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</si>
  <si>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</si>
  <si>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</si>
  <si>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</si>
  <si>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</si>
  <si>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</si>
  <si>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</si>
  <si>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</si>
  <si>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</si>
  <si>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</si>
  <si>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</si>
  <si>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</si>
  <si>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</si>
  <si>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</si>
  <si>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</si>
  <si>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</si>
  <si>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</si>
  <si>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</si>
  <si>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</si>
  <si>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</si>
  <si>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</si>
  <si>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</si>
  <si>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</si>
  <si>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</si>
  <si>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</si>
  <si>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</si>
  <si>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</si>
  <si>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</si>
  <si>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</si>
  <si>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</si>
  <si>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</si>
  <si>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</si>
  <si>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</si>
  <si>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</si>
  <si>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</si>
  <si>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</si>
  <si>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</si>
  <si>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</si>
  <si>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</si>
  <si>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</si>
  <si>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</si>
  <si>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</si>
  <si>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</si>
  <si>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</si>
  <si>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</si>
  <si>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</si>
  <si>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</si>
  <si>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</si>
  <si>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</si>
  <si>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</si>
  <si>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</si>
  <si>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</si>
  <si>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</si>
  <si>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</si>
  <si>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</si>
  <si>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</si>
  <si>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</si>
  <si>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</si>
  <si>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</si>
  <si>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</si>
  <si>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</si>
  <si>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</si>
  <si>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</si>
  <si>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</si>
  <si>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</si>
  <si>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</si>
  <si>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</si>
  <si>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</si>
  <si>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</si>
  <si>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</si>
  <si>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</si>
  <si>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</si>
  <si>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</si>
  <si>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</si>
  <si>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</si>
  <si>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</si>
  <si>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</si>
  <si>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</si>
  <si>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</si>
  <si>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</si>
  <si>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</si>
  <si>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</si>
  <si>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</si>
  <si>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</si>
  <si>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</si>
  <si>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</si>
  <si>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</si>
  <si>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</si>
  <si>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</si>
  <si>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</si>
  <si>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</si>
  <si>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</si>
  <si>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</si>
  <si>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</si>
  <si>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</si>
  <si>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</si>
  <si>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</si>
  <si>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</si>
  <si>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</si>
  <si>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</si>
  <si>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</si>
  <si>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</si>
  <si>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</si>
  <si>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</si>
  <si>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</si>
  <si>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</si>
  <si>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</si>
  <si>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</si>
  <si>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</si>
  <si>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</si>
  <si>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</si>
  <si>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</si>
  <si>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</si>
  <si>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</si>
  <si>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</si>
  <si>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</si>
  <si>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</si>
  <si>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</si>
  <si>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</si>
  <si>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</si>
  <si>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</si>
  <si>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</si>
  <si>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</si>
  <si>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</si>
  <si>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</si>
  <si>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</si>
  <si>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</si>
  <si>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</si>
  <si>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</si>
  <si>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</si>
  <si>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</si>
  <si>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</si>
  <si>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</si>
  <si>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</si>
  <si>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</si>
  <si>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</si>
  <si>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</si>
  <si>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</si>
  <si>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</si>
  <si>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</si>
  <si>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</si>
  <si>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</si>
  <si>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</si>
  <si>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</si>
  <si>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</si>
  <si>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</si>
  <si>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</si>
  <si>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</si>
  <si>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</si>
  <si>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</si>
  <si>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</si>
  <si>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</si>
  <si>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</si>
  <si>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</si>
  <si>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</si>
  <si>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</si>
  <si>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</si>
  <si>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</si>
  <si>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</si>
  <si>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</si>
  <si>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</si>
  <si>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</si>
  <si>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</si>
  <si>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</si>
  <si>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</si>
  <si>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</si>
  <si>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</si>
  <si>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</si>
  <si>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</si>
  <si>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</si>
  <si>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</si>
  <si>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</si>
  <si>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</si>
  <si>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</si>
  <si>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</si>
  <si>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</si>
  <si>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</si>
  <si>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</si>
  <si>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</si>
  <si>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</si>
  <si>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</si>
  <si>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</si>
  <si>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</si>
  <si>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</si>
  <si>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</si>
  <si>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</si>
  <si>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</si>
  <si>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</si>
  <si>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</si>
  <si>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</si>
  <si>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</si>
  <si>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</si>
  <si>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</si>
  <si>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</si>
  <si>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</si>
  <si>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</si>
  <si>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</si>
  <si>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</si>
  <si>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</si>
  <si>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</si>
  <si>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</si>
  <si>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</si>
  <si>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</si>
  <si>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</si>
  <si>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</si>
  <si>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</si>
  <si>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</si>
  <si>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</si>
  <si>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</si>
  <si>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</si>
  <si>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</si>
  <si>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</si>
  <si>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</si>
  <si>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</si>
  <si>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</si>
  <si>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</si>
  <si>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</si>
  <si>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</si>
  <si>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</si>
  <si>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</si>
  <si>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</si>
  <si>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</si>
  <si>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</si>
  <si>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</si>
  <si>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</si>
  <si>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</si>
  <si>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</si>
  <si>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</si>
  <si>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</si>
  <si>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</si>
  <si>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</si>
  <si>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</si>
  <si>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</si>
  <si>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</si>
  <si>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</si>
  <si>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</si>
  <si>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</si>
  <si>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</si>
  <si>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</si>
  <si>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</si>
  <si>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</si>
  <si>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</si>
  <si>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</si>
  <si>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</si>
  <si>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</si>
  <si>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</si>
  <si>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</si>
  <si>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</si>
  <si>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</si>
  <si>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</si>
  <si>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</si>
  <si>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</si>
  <si>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</si>
  <si>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</si>
  <si>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</si>
  <si>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</si>
  <si>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</si>
  <si>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</si>
  <si>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</si>
  <si>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</si>
  <si>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</si>
  <si>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</si>
  <si>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</si>
  <si>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</si>
  <si>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</si>
  <si>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</si>
  <si>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</si>
  <si>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</si>
  <si>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</si>
  <si>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</si>
  <si>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</si>
  <si>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</si>
  <si>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</si>
  <si>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</si>
  <si>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</si>
  <si>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</si>
  <si>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</si>
  <si>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</si>
  <si>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</si>
  <si>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</si>
  <si>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</si>
  <si>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</si>
  <si>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</si>
  <si>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</si>
  <si>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</si>
  <si>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</si>
  <si>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</si>
  <si>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</si>
  <si>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</si>
  <si>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</si>
  <si>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</si>
  <si>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</si>
  <si>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</si>
  <si>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</si>
  <si>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</si>
  <si>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</si>
  <si>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</si>
  <si>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</si>
  <si>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</si>
  <si>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</si>
  <si>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</si>
  <si>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</si>
  <si>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</si>
  <si>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</si>
  <si>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</si>
  <si>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</si>
  <si>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</si>
  <si>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</si>
  <si>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</si>
  <si>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</si>
  <si>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</si>
  <si>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</si>
  <si>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</si>
  <si>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</si>
  <si>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</si>
  <si>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</si>
  <si>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</si>
  <si>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</si>
  <si>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</si>
  <si>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</si>
  <si>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</si>
  <si>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</si>
  <si>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</si>
  <si>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</si>
  <si>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</si>
  <si>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</si>
  <si>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</si>
  <si>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</si>
  <si>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</si>
  <si>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</si>
  <si>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</si>
  <si>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</si>
  <si>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</si>
  <si>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</si>
  <si>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</si>
  <si>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</si>
  <si>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</si>
  <si>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</si>
  <si>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</si>
  <si>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</si>
  <si>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</si>
  <si>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</si>
  <si>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</si>
  <si>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</si>
  <si>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</si>
  <si>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</si>
  <si>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</si>
  <si>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</si>
  <si>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</si>
  <si>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</si>
  <si>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</si>
  <si>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</si>
  <si>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</si>
  <si>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</si>
  <si>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</si>
  <si>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</si>
  <si>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</si>
  <si>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</si>
  <si>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</si>
  <si>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</si>
  <si>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</si>
  <si>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</si>
  <si>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</si>
  <si>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</si>
  <si>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</si>
  <si>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</si>
  <si>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</si>
  <si>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</si>
  <si>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</si>
  <si>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</si>
  <si>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</si>
  <si>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</si>
  <si>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</si>
  <si>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</si>
  <si>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</si>
  <si>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</si>
  <si>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</si>
  <si>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</si>
  <si>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</si>
  <si>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</si>
  <si>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</si>
  <si>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</si>
  <si>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</si>
  <si>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</si>
  <si>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</si>
  <si>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</si>
  <si>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</si>
  <si>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</si>
  <si>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</si>
  <si>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</si>
  <si>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</si>
  <si>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</si>
  <si>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</si>
  <si>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</si>
  <si>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</si>
  <si>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</si>
  <si>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</si>
  <si>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</si>
  <si>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</si>
  <si>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</si>
  <si>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</si>
  <si>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</si>
  <si>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</si>
  <si>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</si>
  <si>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</si>
  <si>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</si>
  <si>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</si>
  <si>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</si>
  <si>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</si>
  <si>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</si>
  <si>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</si>
  <si>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</si>
  <si>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</si>
  <si>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</si>
  <si>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</si>
  <si>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</si>
  <si>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</si>
  <si>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</si>
  <si>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</si>
  <si>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</si>
  <si>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</si>
  <si>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</si>
  <si>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</si>
  <si>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</si>
  <si>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</si>
  <si>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</si>
  <si>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</si>
  <si>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</si>
  <si>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</si>
  <si>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</si>
  <si>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</si>
  <si>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</si>
  <si>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</si>
  <si>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</si>
  <si>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</si>
  <si>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</si>
  <si>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</si>
  <si>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</si>
  <si>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</si>
  <si>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</si>
  <si>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</si>
  <si>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</si>
  <si>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</si>
  <si>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</si>
  <si>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</si>
  <si>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</si>
  <si>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</si>
  <si>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</si>
  <si>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</si>
  <si>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</si>
  <si>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</si>
  <si>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</si>
  <si>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</si>
  <si>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</si>
  <si>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</si>
  <si>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</si>
  <si>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</si>
  <si>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</si>
  <si>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</si>
  <si>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</si>
  <si>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</si>
  <si>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</si>
  <si>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</si>
  <si>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</si>
  <si>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</si>
  <si>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</si>
  <si>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</si>
  <si>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</si>
  <si>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</si>
  <si>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</si>
  <si>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</si>
  <si>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</si>
  <si>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</si>
  <si>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</si>
  <si>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</si>
  <si>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</si>
  <si>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</si>
  <si>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</si>
  <si>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</si>
  <si>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</si>
  <si>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</si>
  <si>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</si>
  <si>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</si>
  <si>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</si>
  <si>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</si>
  <si>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</si>
  <si>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</si>
  <si>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</si>
  <si>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</si>
  <si>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</si>
  <si>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</si>
  <si>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</si>
  <si>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</si>
  <si>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</si>
  <si>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</si>
  <si>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</si>
  <si>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</si>
  <si>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</si>
  <si>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</si>
  <si>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</si>
  <si>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</si>
  <si>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</si>
  <si>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</si>
  <si>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</si>
  <si>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</si>
  <si>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</si>
  <si>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</si>
  <si>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</si>
  <si>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</si>
  <si>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</si>
  <si>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</si>
  <si>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</si>
  <si>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</si>
  <si>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</si>
  <si>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</si>
  <si>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</si>
  <si>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</si>
  <si>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</si>
  <si>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</si>
  <si>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</si>
  <si>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</si>
  <si>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</si>
  <si>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</si>
  <si>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</si>
  <si>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</si>
  <si>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</si>
  <si>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</si>
  <si>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</si>
  <si>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</si>
  <si>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</si>
  <si>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</si>
  <si>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</si>
  <si>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</si>
  <si>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</si>
  <si>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</si>
  <si>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</si>
  <si>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</si>
  <si>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</si>
  <si>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</si>
  <si>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</si>
  <si>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</si>
  <si>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</si>
  <si>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</si>
  <si>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</si>
  <si>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</si>
  <si>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</si>
  <si>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</si>
  <si>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</si>
  <si>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</si>
  <si>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</si>
  <si>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</si>
  <si>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</si>
  <si>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</si>
  <si>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</si>
  <si>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</si>
  <si>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</si>
  <si>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</si>
  <si>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</si>
  <si>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</si>
  <si>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</si>
  <si>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</si>
  <si>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</si>
  <si>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</si>
  <si>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</si>
  <si>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</si>
  <si>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</si>
  <si>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</si>
  <si>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</si>
  <si>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</si>
  <si>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</si>
  <si>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</si>
  <si>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</si>
  <si>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</si>
  <si>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</si>
  <si>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</si>
  <si>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</si>
  <si>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</si>
  <si>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</si>
  <si>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</si>
  <si>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</si>
  <si>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</si>
  <si>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</si>
  <si>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</si>
  <si>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</si>
  <si>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</si>
  <si>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</si>
  <si>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</si>
  <si>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</si>
  <si>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</si>
  <si>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</si>
  <si>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</si>
  <si>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</si>
  <si>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</si>
  <si>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</si>
  <si>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</si>
  <si>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</si>
  <si>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</si>
  <si>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</si>
  <si>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</si>
  <si>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</si>
  <si>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</si>
  <si>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</si>
  <si>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</si>
  <si>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</si>
  <si>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</si>
  <si>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</si>
  <si>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</si>
  <si>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</si>
  <si>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</si>
  <si>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</si>
  <si>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</si>
  <si>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</si>
  <si>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</si>
  <si>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</si>
  <si>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</si>
  <si>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</si>
  <si>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</si>
  <si>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</si>
  <si>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</si>
  <si>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</si>
  <si>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</si>
  <si>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</si>
  <si>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</si>
  <si>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</si>
  <si>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</si>
  <si>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</si>
  <si>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</si>
  <si>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</si>
  <si>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</si>
  <si>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</si>
  <si>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</si>
  <si>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</si>
  <si>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</si>
  <si>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</si>
  <si>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</si>
  <si>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</si>
  <si>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</si>
  <si>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</si>
  <si>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</si>
  <si>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</si>
  <si>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</si>
  <si>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</si>
  <si>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</si>
  <si>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</si>
  <si>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</si>
  <si>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</si>
  <si>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</si>
  <si>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</si>
  <si>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</si>
  <si>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</si>
  <si>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</si>
  <si>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</si>
  <si>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</si>
  <si>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</si>
  <si>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</si>
  <si>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</si>
  <si>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</si>
  <si>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</si>
  <si>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</si>
  <si>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</si>
  <si>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</si>
  <si>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</si>
  <si>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</si>
  <si>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</si>
  <si>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</si>
  <si>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</si>
  <si>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</si>
  <si>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</si>
  <si>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</si>
  <si>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</si>
  <si>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</si>
  <si>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</si>
  <si>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</si>
  <si>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</si>
  <si>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</si>
  <si>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</si>
  <si>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</si>
  <si>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</si>
  <si>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</si>
  <si>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</si>
  <si>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</si>
  <si>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</si>
  <si>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</si>
  <si>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</si>
  <si>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</si>
  <si>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</si>
  <si>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</si>
  <si>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</si>
  <si>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</si>
  <si>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</si>
  <si>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</si>
  <si>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</si>
  <si>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</si>
  <si>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</si>
  <si>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</si>
  <si>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</si>
  <si>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</si>
  <si>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</si>
  <si>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</si>
  <si>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</si>
  <si>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</si>
  <si>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</si>
  <si>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</si>
  <si>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</si>
  <si>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</si>
  <si>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</si>
  <si>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</si>
  <si>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</si>
  <si>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</si>
  <si>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</si>
  <si>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</si>
  <si>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</si>
  <si>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</si>
  <si>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</si>
  <si>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</si>
  <si>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</si>
  <si>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</si>
  <si>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</si>
  <si>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</si>
  <si>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</si>
  <si>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</si>
  <si>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</si>
  <si>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</si>
  <si>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</si>
  <si>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</si>
  <si>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</si>
  <si>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</si>
  <si>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</si>
  <si>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</si>
  <si>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</si>
  <si>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</si>
  <si>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</si>
  <si>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</si>
  <si>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</si>
  <si>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</si>
  <si>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</si>
  <si>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</si>
  <si>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</si>
  <si>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</si>
  <si>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</si>
  <si>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</si>
  <si>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</si>
  <si>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</si>
  <si>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</si>
  <si>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</si>
  <si>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</si>
  <si>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</si>
  <si>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</si>
  <si>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</si>
  <si>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</si>
  <si>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</si>
  <si>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</si>
  <si>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</si>
  <si>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</si>
  <si>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</si>
  <si>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</si>
  <si>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</si>
  <si>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</si>
  <si>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</si>
  <si>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</si>
  <si>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</si>
  <si>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</si>
  <si>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</si>
  <si>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</si>
  <si>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</si>
  <si>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</si>
  <si>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</si>
  <si>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</si>
  <si>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</si>
  <si>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</si>
  <si>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</si>
  <si>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</si>
  <si>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</si>
  <si>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</si>
  <si>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</si>
  <si>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</si>
  <si>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</si>
  <si>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</si>
  <si>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</si>
  <si>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</si>
  <si>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</si>
  <si>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</si>
  <si>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</si>
  <si>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</si>
  <si>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</si>
  <si>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</si>
  <si>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</si>
  <si>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</si>
  <si>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</si>
  <si>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</si>
  <si>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</si>
  <si>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</si>
  <si>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</si>
  <si>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</si>
  <si>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</si>
  <si>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</si>
  <si>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</si>
  <si>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</si>
  <si>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</si>
  <si>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</si>
  <si>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</si>
  <si>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</si>
  <si>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</si>
  <si>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</si>
  <si>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</si>
  <si>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</si>
  <si>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</si>
  <si>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</si>
  <si>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</si>
  <si>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</si>
  <si>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</si>
  <si>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</si>
  <si>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</si>
  <si>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</si>
  <si>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</si>
  <si>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</si>
  <si>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</si>
  <si>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</si>
  <si>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</si>
  <si>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</si>
  <si>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</si>
  <si>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</si>
  <si>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</si>
  <si>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</si>
  <si>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</si>
  <si>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</si>
  <si>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</si>
  <si>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</si>
  <si>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</si>
  <si>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</si>
  <si>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</si>
  <si>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</si>
  <si>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</si>
  <si>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</si>
  <si>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</si>
  <si>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</si>
  <si>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</si>
  <si>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</si>
  <si>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</si>
  <si>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</si>
  <si>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</si>
  <si>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</si>
  <si>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</si>
  <si>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</si>
  <si>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</si>
  <si>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</si>
  <si>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</si>
  <si>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</si>
  <si>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</si>
  <si>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</si>
  <si>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</si>
  <si>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</si>
  <si>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</si>
  <si>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</si>
  <si>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</si>
  <si>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</si>
  <si>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</si>
  <si>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</si>
  <si>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</si>
  <si>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</si>
  <si>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</si>
  <si>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</si>
  <si>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</si>
  <si>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</si>
  <si>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</si>
  <si>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</si>
  <si>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</si>
  <si>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</si>
  <si>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</si>
  <si>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</si>
  <si>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</si>
  <si>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</si>
  <si>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</si>
  <si>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</si>
  <si>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</si>
  <si>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</si>
  <si>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</si>
  <si>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</si>
  <si>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</si>
  <si>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</si>
  <si>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</si>
  <si>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</si>
  <si>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</si>
  <si>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</si>
  <si>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</si>
  <si>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</si>
  <si>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</si>
  <si>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</si>
  <si>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</si>
  <si>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</si>
  <si>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</si>
  <si>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</si>
  <si>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</si>
  <si>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</si>
  <si>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</si>
  <si>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</si>
  <si>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</si>
  <si>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</si>
  <si>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</si>
  <si>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</si>
  <si>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</si>
  <si>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</si>
  <si>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</si>
  <si>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</si>
  <si>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</si>
  <si>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</si>
  <si>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</si>
  <si>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</si>
  <si>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</si>
  <si>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</si>
  <si>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</si>
  <si>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</si>
  <si>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</si>
  <si>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</si>
  <si>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</si>
  <si>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</si>
  <si>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</si>
  <si>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</si>
  <si>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</si>
  <si>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</si>
  <si>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</si>
  <si>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</si>
  <si>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</si>
  <si>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</si>
  <si>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</si>
  <si>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</si>
  <si>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</si>
  <si>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</si>
  <si>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</si>
  <si>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</si>
  <si>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</si>
  <si>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</si>
  <si>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</si>
  <si>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</si>
  <si>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</si>
  <si>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</si>
  <si>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</si>
  <si>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</si>
  <si>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</si>
  <si>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</si>
  <si>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</si>
  <si>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</si>
  <si>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</si>
  <si>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</si>
  <si>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</si>
  <si>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</si>
  <si>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</si>
  <si>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</si>
  <si>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</si>
  <si>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</si>
  <si>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</si>
  <si>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</si>
  <si>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</si>
  <si>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</si>
  <si>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</si>
  <si>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</si>
  <si>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</si>
  <si>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</si>
  <si>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</si>
  <si>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</si>
  <si>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</si>
  <si>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</si>
  <si>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</si>
  <si>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</si>
  <si>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</si>
  <si>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</si>
  <si>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</si>
  <si>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</si>
  <si>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</si>
  <si>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</si>
  <si>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</si>
  <si>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</si>
  <si>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</si>
  <si>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</si>
  <si>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</si>
  <si>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</si>
  <si>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</si>
  <si>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</si>
  <si>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</si>
  <si>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</si>
  <si>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</si>
  <si>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</si>
  <si>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</si>
  <si>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</si>
  <si>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</si>
  <si>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</si>
  <si>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</si>
  <si>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</si>
  <si>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</si>
  <si>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</si>
  <si>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</si>
  <si>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</si>
  <si>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</si>
  <si>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</si>
  <si>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</si>
  <si>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</si>
  <si>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</si>
  <si>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</si>
  <si>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</si>
  <si>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</si>
  <si>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</si>
  <si>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</si>
  <si>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</si>
  <si>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</si>
  <si>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</si>
  <si>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</si>
  <si>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</si>
  <si>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</si>
  <si>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</si>
  <si>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</si>
  <si>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</si>
  <si>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</si>
  <si>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</si>
  <si>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</si>
  <si>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</si>
  <si>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</si>
  <si>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</si>
  <si>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</si>
  <si>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</si>
  <si>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</si>
  <si>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</si>
  <si>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</si>
  <si>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</si>
  <si>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</si>
  <si>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</si>
  <si>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</si>
  <si>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</si>
  <si>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</si>
  <si>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</si>
  <si>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</si>
  <si>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</si>
  <si>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</si>
  <si>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</si>
  <si>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</si>
  <si>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</si>
  <si>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</si>
  <si>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</si>
  <si>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</si>
  <si>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</si>
  <si>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</si>
  <si>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</si>
  <si>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</si>
  <si>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</si>
  <si>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</si>
  <si>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</si>
  <si>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</si>
  <si>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</si>
  <si>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</si>
  <si>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</si>
  <si>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</si>
  <si>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</si>
  <si>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</si>
  <si>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</si>
  <si>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</si>
  <si>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</si>
  <si>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</si>
  <si>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</si>
  <si>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</si>
  <si>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</si>
  <si>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</si>
  <si>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</si>
  <si>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</si>
  <si>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</si>
  <si>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</si>
  <si>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</si>
  <si>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</si>
  <si>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</si>
  <si>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</si>
  <si>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</si>
  <si>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</si>
  <si>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</si>
  <si>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</si>
  <si>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</si>
  <si>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</si>
  <si>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</si>
  <si>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</si>
  <si>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</si>
  <si>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</si>
  <si>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</si>
  <si>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</si>
  <si>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</si>
  <si>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</si>
  <si>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</si>
  <si>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</si>
  <si>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</si>
  <si>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</si>
  <si>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</si>
  <si>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</si>
  <si>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</si>
  <si>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</si>
  <si>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</si>
  <si>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</si>
  <si>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</si>
  <si>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</si>
  <si>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</si>
  <si>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</si>
  <si>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</si>
  <si>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</si>
  <si>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</si>
  <si>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</si>
  <si>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</si>
  <si>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</si>
  <si>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</si>
  <si>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</si>
  <si>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</si>
  <si>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</si>
  <si>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</si>
  <si>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</si>
  <si>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</si>
  <si>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</si>
  <si>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</si>
  <si>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</si>
  <si>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</si>
  <si>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</si>
  <si>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</si>
  <si>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</si>
  <si>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</si>
  <si>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</si>
  <si>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</si>
  <si>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</si>
  <si>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</si>
  <si>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</si>
  <si>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</si>
  <si>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</si>
  <si>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</si>
  <si>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</si>
  <si>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</si>
  <si>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</si>
  <si>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</si>
  <si>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</si>
  <si>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</si>
  <si>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</si>
  <si>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</si>
  <si>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</si>
  <si>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</si>
  <si>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</si>
  <si>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</si>
  <si>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</si>
  <si>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</si>
  <si>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</si>
  <si>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</si>
  <si>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</si>
  <si>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</si>
  <si>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</si>
  <si>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</si>
  <si>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</si>
  <si>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</si>
  <si>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</si>
  <si>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</si>
  <si>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</si>
  <si>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</si>
  <si>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</si>
  <si>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</si>
  <si>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</si>
  <si>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</si>
  <si>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</si>
  <si>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</si>
  <si>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</si>
  <si>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</si>
  <si>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</si>
  <si>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</si>
  <si>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</si>
  <si>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</si>
  <si>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</si>
  <si>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</si>
  <si>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</si>
  <si>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</si>
  <si>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</si>
  <si>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</si>
  <si>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</si>
  <si>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</si>
  <si>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</si>
  <si>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</si>
  <si>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</si>
  <si>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</si>
  <si>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</si>
  <si>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</si>
  <si>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</si>
  <si>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</si>
  <si>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</si>
  <si>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</si>
  <si>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</si>
  <si>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</si>
  <si>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</si>
  <si>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</si>
  <si>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</si>
  <si>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</si>
  <si>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</si>
  <si>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</si>
  <si>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</si>
  <si>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</si>
  <si>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</si>
  <si>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</si>
  <si>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</si>
  <si>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</si>
  <si>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</si>
  <si>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</si>
  <si>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</si>
  <si>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</si>
  <si>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</si>
  <si>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</si>
  <si>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</si>
  <si>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</si>
  <si>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</si>
  <si>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</si>
  <si>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</si>
  <si>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</si>
  <si>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</si>
  <si>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</si>
  <si>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</si>
  <si>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</si>
  <si>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</si>
  <si>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</si>
  <si>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</si>
  <si>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</si>
  <si>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</si>
  <si>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</si>
  <si>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</si>
  <si>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</si>
  <si>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</si>
  <si>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</si>
  <si>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</si>
  <si>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</si>
  <si>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</si>
  <si>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</si>
  <si>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</si>
  <si>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</si>
  <si>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</si>
  <si>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</si>
  <si>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</si>
  <si>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</si>
  <si>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</si>
  <si>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</si>
  <si>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</si>
  <si>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</si>
  <si>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</si>
  <si>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</si>
  <si>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</si>
  <si>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</si>
  <si>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</si>
  <si>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</si>
  <si>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</si>
  <si>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</si>
  <si>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</si>
  <si>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</si>
  <si>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</si>
  <si>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</si>
  <si>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</si>
  <si>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</si>
  <si>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</si>
  <si>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</si>
  <si>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</si>
  <si>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</si>
  <si>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</si>
  <si>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</si>
  <si>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</si>
  <si>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</si>
  <si>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</si>
  <si>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</si>
  <si>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</si>
  <si>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</si>
  <si>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</si>
  <si>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</si>
  <si>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</si>
  <si>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</si>
  <si>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</si>
  <si>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</si>
  <si>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</si>
  <si>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</si>
  <si>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</si>
  <si>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</si>
  <si>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</si>
  <si>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</si>
  <si>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</si>
  <si>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</si>
  <si>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</si>
  <si>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</si>
  <si>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</si>
  <si>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</si>
  <si>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</si>
  <si>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</si>
  <si>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</si>
  <si>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</si>
  <si>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</si>
  <si>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</si>
  <si>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</si>
  <si>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</si>
  <si>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</si>
  <si>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</si>
  <si>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</si>
  <si>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</si>
  <si>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</si>
  <si>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</si>
  <si>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</si>
  <si>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</si>
  <si>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</si>
  <si>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</si>
  <si>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</si>
  <si>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</si>
  <si>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</si>
  <si>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</si>
  <si>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</si>
  <si>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</si>
  <si>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</si>
  <si>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</si>
  <si>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</si>
  <si>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</si>
  <si>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</si>
  <si>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</si>
  <si>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</si>
  <si>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</si>
  <si>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</si>
  <si>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</si>
  <si>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</si>
  <si>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</si>
  <si>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</si>
  <si>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</si>
  <si>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</si>
  <si>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</si>
  <si>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</si>
  <si>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</si>
  <si>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</si>
  <si>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</si>
  <si>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</si>
  <si>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</si>
  <si>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</si>
  <si>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</si>
  <si>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</si>
  <si>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</si>
  <si>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</si>
  <si>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</si>
  <si>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</si>
  <si>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</si>
  <si>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</si>
  <si>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</si>
  <si>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</si>
  <si>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</si>
  <si>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</si>
  <si>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</si>
  <si>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</si>
  <si>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</si>
  <si>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</si>
  <si>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</si>
  <si>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</si>
  <si>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</si>
  <si>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</si>
  <si>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</si>
  <si>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</si>
  <si>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</si>
  <si>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</si>
  <si>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</si>
  <si>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</si>
  <si>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</si>
  <si>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</si>
  <si>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</si>
  <si>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</si>
  <si>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</si>
  <si>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</si>
  <si>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</si>
  <si>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</si>
  <si>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</si>
  <si>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</si>
  <si>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</si>
  <si>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</si>
  <si>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</si>
  <si>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</si>
  <si>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</si>
  <si>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</si>
  <si>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</si>
  <si>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</si>
  <si>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</si>
  <si>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</si>
  <si>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</si>
  <si>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</si>
  <si>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</si>
  <si>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</si>
  <si>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</si>
  <si>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</si>
  <si>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</si>
  <si>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</si>
  <si>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</si>
  <si>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</si>
  <si>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</si>
  <si>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</si>
  <si>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</si>
  <si>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</si>
  <si>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</si>
  <si>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</si>
  <si>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</si>
  <si>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</si>
  <si>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</si>
  <si>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</si>
  <si>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</si>
  <si>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</si>
  <si>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</si>
  <si>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</si>
  <si>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</si>
  <si>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</si>
  <si>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</si>
  <si>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</si>
  <si>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</si>
  <si>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</si>
  <si>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</si>
  <si>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</si>
  <si>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</si>
  <si>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</si>
  <si>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</si>
  <si>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</si>
  <si>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</si>
  <si>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</si>
  <si>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</si>
  <si>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</si>
  <si>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</si>
  <si>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</si>
  <si>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</si>
  <si>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</si>
  <si>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</si>
  <si>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</si>
  <si>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</si>
  <si>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</si>
  <si>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</si>
  <si>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</si>
  <si>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</si>
  <si>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</si>
  <si>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</si>
  <si>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</si>
  <si>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</si>
  <si>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</si>
  <si>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</si>
  <si>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</si>
  <si>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</si>
  <si>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</si>
  <si>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</si>
  <si>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</si>
  <si>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</si>
  <si>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</si>
  <si>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</si>
  <si>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</si>
  <si>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</si>
  <si>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</si>
  <si>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</si>
  <si>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</si>
  <si>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</si>
  <si>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</si>
  <si>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</si>
  <si>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</si>
  <si>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</si>
  <si>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</si>
  <si>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</si>
  <si>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</si>
  <si>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</si>
  <si>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</si>
  <si>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</si>
  <si>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</si>
  <si>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</si>
  <si>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</si>
  <si>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</si>
  <si>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</si>
  <si>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</si>
  <si>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</si>
  <si>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</si>
  <si>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</si>
  <si>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</si>
  <si>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</si>
  <si>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</si>
  <si>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</si>
  <si>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</si>
  <si>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</si>
  <si>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</si>
  <si>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</si>
  <si>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</si>
  <si>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</si>
  <si>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</si>
  <si>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</si>
  <si>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</si>
  <si>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</si>
  <si>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</si>
  <si>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</si>
  <si>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</si>
  <si>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</si>
  <si>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</si>
  <si>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</si>
  <si>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</si>
  <si>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</si>
  <si>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</si>
  <si>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</si>
  <si>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</si>
  <si>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</si>
  <si>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</si>
  <si>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</si>
  <si>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</si>
  <si>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</si>
  <si>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</si>
  <si>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</si>
  <si>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</si>
  <si>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</si>
  <si>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</si>
  <si>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</si>
  <si>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</si>
  <si>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</si>
  <si>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</si>
  <si>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</si>
  <si>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</si>
  <si>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</si>
  <si>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</si>
  <si>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</si>
  <si>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</si>
  <si>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</si>
  <si>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</si>
  <si>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</si>
  <si>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</si>
  <si>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</si>
  <si>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</si>
  <si>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</si>
  <si>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</si>
  <si>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</si>
  <si>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</si>
  <si>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</si>
  <si>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</si>
  <si>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</si>
  <si>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</si>
  <si>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</si>
  <si>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</si>
  <si>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</si>
  <si>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</si>
  <si>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</si>
  <si>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</si>
  <si>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</si>
  <si>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</si>
  <si>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</si>
  <si>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</si>
  <si>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</si>
  <si>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</si>
  <si>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</si>
  <si>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</si>
  <si>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</si>
  <si>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</si>
  <si>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</si>
  <si>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</si>
  <si>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</si>
  <si>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</si>
  <si>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</si>
  <si>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</si>
  <si>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</si>
  <si>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</si>
  <si>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</si>
  <si>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</si>
  <si>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</si>
  <si>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</si>
  <si>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</si>
  <si>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</si>
  <si>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</si>
  <si>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</si>
  <si>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</si>
  <si>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</si>
  <si>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</si>
  <si>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</si>
  <si>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</si>
  <si>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</si>
  <si>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</si>
  <si>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</si>
  <si>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</si>
  <si>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</si>
  <si>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</si>
  <si>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</si>
  <si>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</si>
  <si>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</si>
  <si>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</si>
  <si>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</si>
  <si>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</si>
  <si>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</si>
  <si>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</si>
  <si>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</si>
  <si>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</si>
  <si>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</si>
  <si>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</si>
  <si>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</si>
  <si>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</si>
  <si>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</si>
  <si>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</si>
  <si>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</si>
  <si>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</si>
  <si>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</si>
  <si>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</si>
  <si>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</si>
  <si>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</si>
  <si>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</si>
  <si>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</si>
  <si>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</si>
  <si>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</si>
  <si>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</si>
  <si>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</si>
  <si>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</si>
  <si>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</si>
  <si>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</si>
  <si>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</si>
  <si>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</si>
  <si>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</si>
  <si>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</si>
  <si>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</si>
  <si>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</si>
  <si>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</si>
  <si>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</si>
  <si>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</si>
  <si>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</si>
  <si>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</si>
  <si>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</si>
  <si>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</si>
  <si>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</si>
  <si>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</si>
  <si>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</si>
  <si>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</si>
  <si>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</si>
  <si>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</si>
  <si>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</si>
  <si>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</si>
  <si>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</si>
  <si>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</si>
  <si>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</si>
  <si>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</si>
  <si>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</si>
  <si>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</si>
  <si>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</si>
  <si>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</si>
  <si>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</si>
  <si>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</si>
  <si>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</si>
  <si>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</si>
  <si>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</si>
  <si>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</si>
  <si>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</si>
  <si>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</si>
  <si>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</si>
  <si>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</si>
  <si>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</si>
  <si>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</si>
  <si>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</si>
  <si>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</si>
  <si>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</si>
  <si>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</si>
  <si>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</si>
  <si>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</si>
  <si>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</si>
  <si>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</si>
  <si>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</si>
  <si>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</si>
  <si>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</si>
  <si>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</si>
  <si>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</si>
  <si>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</si>
  <si>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</si>
  <si>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</si>
  <si>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</si>
  <si>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</si>
  <si>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</si>
  <si>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</si>
  <si>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</si>
  <si>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</si>
  <si>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</si>
  <si>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</si>
  <si>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</si>
  <si>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</si>
  <si>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</si>
  <si>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</si>
  <si>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</si>
  <si>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</si>
  <si>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</si>
  <si>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</si>
  <si>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</si>
  <si>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</si>
  <si>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</si>
  <si>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</si>
  <si>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</si>
  <si>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</si>
  <si>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</si>
  <si>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</si>
  <si>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</si>
  <si>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</si>
  <si>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</si>
  <si>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</si>
  <si>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</si>
  <si>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</si>
  <si>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</si>
  <si>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</si>
  <si>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</si>
  <si>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</si>
  <si>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</si>
  <si>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</si>
  <si>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</si>
  <si>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</si>
  <si>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</si>
  <si>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</si>
  <si>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</si>
  <si>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</si>
  <si>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</si>
  <si>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</si>
  <si>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</si>
  <si>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</si>
  <si>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</si>
  <si>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</si>
  <si>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</si>
  <si>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</si>
  <si>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</si>
  <si>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</si>
  <si>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</si>
  <si>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</si>
  <si>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</si>
  <si>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</si>
  <si>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</si>
  <si>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</si>
  <si>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</si>
  <si>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</si>
  <si>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</si>
  <si>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</si>
  <si>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</si>
  <si>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</si>
  <si>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</si>
  <si>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</si>
  <si>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</si>
  <si>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</si>
  <si>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</si>
  <si>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</si>
  <si>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</si>
  <si>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</si>
  <si>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</si>
  <si>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</si>
  <si>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</si>
  <si>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</si>
  <si>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</si>
  <si>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</si>
  <si>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</si>
  <si>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</si>
  <si>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</si>
  <si>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</si>
  <si>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</si>
  <si>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</si>
  <si>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</si>
  <si>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</si>
  <si>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</si>
  <si>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</si>
  <si>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</si>
  <si>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</si>
  <si>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</si>
  <si>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</si>
  <si>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</si>
  <si>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</si>
  <si>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</si>
  <si>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</si>
  <si>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</si>
  <si>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</si>
  <si>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</si>
  <si>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</si>
  <si>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</si>
  <si>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</si>
  <si>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</si>
  <si>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</si>
  <si>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</si>
  <si>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</si>
  <si>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</si>
  <si>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</si>
  <si>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</si>
  <si>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</si>
  <si>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</si>
  <si>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</si>
  <si>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</si>
  <si>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</si>
  <si>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</si>
  <si>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</si>
  <si>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</si>
  <si>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</si>
  <si>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</si>
  <si>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</si>
  <si>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</si>
  <si>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</si>
  <si>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</si>
  <si>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</si>
  <si>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</si>
  <si>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</si>
  <si>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</si>
  <si>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</si>
  <si>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</si>
  <si>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</si>
  <si>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</si>
  <si>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</si>
  <si>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</si>
  <si>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</si>
  <si>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</si>
  <si>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</si>
  <si>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</si>
  <si>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</si>
  <si>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</si>
  <si>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</si>
  <si>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</si>
  <si>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</si>
  <si>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</si>
  <si>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</si>
  <si>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</si>
  <si>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</si>
  <si>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</si>
  <si>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</si>
  <si>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</si>
  <si>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</si>
  <si>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</si>
  <si>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</si>
  <si>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</si>
  <si>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</si>
  <si>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</si>
  <si>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</si>
  <si>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</si>
  <si>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</si>
  <si>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</si>
  <si>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</si>
  <si>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</si>
  <si>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</si>
  <si>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</si>
  <si>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</si>
  <si>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</si>
  <si>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</si>
  <si>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</si>
  <si>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</si>
  <si>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</si>
  <si>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</si>
  <si>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</si>
  <si>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</si>
  <si>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</si>
  <si>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</si>
  <si>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</si>
  <si>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</si>
  <si>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</si>
  <si>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</si>
  <si>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</si>
  <si>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</si>
  <si>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</si>
  <si>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</si>
  <si>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</si>
  <si>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</si>
  <si>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</si>
  <si>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</si>
  <si>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</si>
  <si>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</si>
  <si>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</si>
  <si>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</si>
  <si>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</si>
  <si>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</si>
  <si>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</si>
  <si>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</si>
  <si>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</si>
  <si>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</si>
  <si>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</si>
  <si>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</si>
  <si>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</si>
  <si>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</si>
  <si>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</si>
  <si>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</si>
  <si>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</si>
  <si>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</si>
  <si>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</si>
  <si>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</si>
  <si>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</si>
  <si>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</si>
  <si>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</si>
  <si>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</si>
  <si>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</si>
  <si>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</si>
  <si>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</si>
  <si>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</si>
  <si>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</si>
  <si>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</si>
  <si>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</si>
  <si>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</si>
  <si>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</si>
  <si>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</si>
  <si>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</si>
  <si>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</si>
  <si>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</si>
  <si>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</si>
  <si>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</si>
  <si>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</si>
  <si>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</si>
  <si>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</si>
  <si>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</si>
  <si>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</si>
  <si>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</si>
  <si>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</si>
  <si>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</si>
  <si>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</si>
  <si>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</si>
  <si>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</si>
  <si>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</si>
  <si>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</si>
  <si>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</si>
  <si>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</si>
  <si>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</si>
  <si>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</si>
  <si>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</si>
  <si>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</si>
  <si>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</si>
  <si>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</si>
  <si>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</si>
  <si>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</si>
  <si>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</si>
  <si>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</si>
  <si>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</si>
  <si>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</si>
  <si>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</si>
  <si>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</si>
  <si>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</si>
  <si>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</si>
  <si>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</si>
  <si>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</si>
  <si>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</si>
  <si>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</si>
  <si>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</si>
  <si>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</si>
  <si>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</si>
  <si>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</si>
  <si>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</si>
  <si>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</si>
  <si>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</si>
  <si>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</si>
  <si>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</si>
  <si>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</si>
  <si>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</si>
  <si>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</si>
  <si>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</si>
  <si>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</si>
  <si>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</si>
  <si>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</si>
  <si>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</si>
  <si>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</si>
  <si>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</si>
  <si>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</si>
  <si>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</si>
  <si>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</si>
  <si>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</si>
  <si>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</si>
  <si>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</si>
  <si>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</si>
  <si>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</si>
  <si>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</si>
  <si>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</si>
  <si>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</si>
  <si>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</si>
  <si>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</si>
  <si>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</si>
  <si>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</si>
  <si>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</si>
  <si>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</si>
  <si>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</si>
  <si>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</si>
  <si>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</si>
  <si>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</si>
  <si>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</si>
  <si>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</si>
  <si>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</si>
  <si>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</si>
  <si>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</si>
  <si>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</si>
  <si>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</si>
  <si>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</si>
  <si>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</si>
  <si>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</si>
  <si>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</si>
  <si>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</si>
  <si>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</si>
  <si>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</si>
  <si>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</si>
  <si>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</si>
  <si>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</si>
  <si>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</si>
  <si>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</si>
  <si>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</si>
  <si>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</si>
  <si>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</si>
  <si>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</si>
  <si>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</si>
  <si>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</si>
  <si>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</si>
  <si>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</si>
  <si>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</si>
  <si>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</si>
  <si>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</si>
  <si>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</si>
  <si>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</si>
  <si>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</si>
  <si>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</si>
  <si>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</si>
  <si>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</si>
  <si>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</si>
  <si>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</si>
  <si>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</si>
  <si>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</si>
  <si>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</si>
  <si>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</si>
  <si>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</si>
  <si>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</si>
  <si>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</si>
  <si>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</si>
  <si>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</si>
  <si>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</si>
  <si>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</si>
  <si>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</si>
  <si>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</si>
  <si>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</si>
  <si>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</si>
  <si>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</si>
  <si>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</si>
  <si>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</si>
  <si>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</si>
  <si>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</si>
  <si>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</si>
  <si>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</si>
  <si>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</si>
  <si>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</si>
  <si>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</si>
  <si>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</si>
  <si>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</si>
  <si>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</si>
  <si>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</si>
  <si>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</si>
  <si>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</si>
  <si>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</si>
  <si>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</si>
  <si>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</si>
  <si>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</si>
  <si>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</si>
  <si>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</si>
  <si>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</si>
  <si>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</si>
  <si>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</si>
  <si>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</si>
  <si>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</si>
  <si>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</si>
  <si>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</si>
  <si>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</si>
  <si>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</si>
  <si>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</si>
  <si>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</si>
  <si>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</si>
  <si>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</si>
  <si>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</si>
  <si>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</si>
  <si>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</si>
  <si>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</si>
  <si>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</si>
  <si>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</si>
  <si>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</si>
  <si>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</si>
  <si>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</si>
  <si>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</si>
  <si>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</si>
  <si>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</si>
  <si>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</si>
  <si>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</si>
  <si>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</si>
  <si>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</si>
  <si>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</si>
  <si>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</si>
  <si>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</si>
  <si>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</si>
  <si>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</si>
  <si>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</si>
  <si>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</si>
  <si>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</si>
  <si>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</si>
  <si>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</si>
  <si>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</si>
  <si>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</si>
  <si>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</si>
  <si>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</si>
  <si>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</si>
  <si>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</si>
  <si>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</si>
  <si>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</si>
  <si>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</si>
  <si>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</si>
  <si>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</si>
  <si>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</si>
  <si>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</si>
  <si>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</si>
  <si>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</si>
  <si>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</si>
  <si>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</si>
  <si>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</si>
  <si>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</si>
  <si>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</si>
  <si>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</si>
  <si>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</si>
  <si>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</si>
  <si>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</si>
  <si>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</si>
  <si>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</si>
  <si>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</si>
  <si>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</si>
  <si>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</si>
  <si>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</si>
  <si>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</si>
  <si>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</si>
  <si>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</si>
  <si>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</si>
  <si>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</si>
  <si>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</si>
  <si>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</si>
  <si>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</si>
  <si>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</si>
  <si>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</si>
  <si>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</si>
  <si>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</si>
  <si>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</si>
  <si>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</si>
  <si>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</si>
  <si>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</si>
  <si>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</si>
  <si>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</si>
  <si>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</si>
  <si>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</si>
  <si>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</si>
  <si>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</si>
  <si>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</si>
  <si>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</si>
  <si>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</si>
  <si>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</si>
  <si>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</si>
  <si>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</si>
  <si>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</si>
  <si>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</si>
  <si>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</si>
  <si>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</si>
  <si>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</si>
  <si>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</si>
  <si>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</si>
  <si>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</si>
  <si>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</si>
  <si>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</si>
  <si>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</si>
  <si>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</si>
  <si>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</si>
  <si>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</si>
  <si>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</si>
  <si>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</si>
  <si>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</si>
  <si>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</si>
  <si>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</si>
  <si>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</si>
  <si>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</si>
  <si>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</si>
  <si>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</si>
  <si>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</si>
  <si>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</si>
  <si>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</si>
  <si>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</si>
  <si>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</si>
  <si>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</si>
  <si>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</si>
  <si>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</si>
  <si>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</si>
  <si>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</si>
  <si>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</si>
  <si>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</si>
  <si>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</si>
  <si>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</si>
  <si>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</si>
  <si>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</si>
  <si>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</si>
  <si>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</si>
  <si>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</si>
  <si>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</si>
  <si>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</si>
  <si>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</si>
  <si>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</si>
  <si>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</si>
  <si>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</si>
  <si>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</si>
  <si>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</si>
  <si>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</si>
  <si>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</si>
  <si>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</si>
  <si>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</si>
  <si>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</si>
  <si>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</si>
  <si>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</si>
  <si>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</si>
  <si>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</si>
  <si>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</si>
  <si>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</si>
  <si>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</si>
  <si>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</si>
  <si>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</si>
  <si>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</si>
  <si>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</si>
  <si>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</si>
  <si>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</si>
  <si>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</si>
  <si>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</si>
  <si>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</si>
  <si>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</si>
  <si>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</si>
  <si>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</si>
  <si>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</si>
  <si>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</si>
  <si>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</si>
  <si>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</si>
  <si>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</si>
  <si>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</si>
  <si>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</si>
  <si>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</si>
  <si>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</si>
  <si>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</si>
  <si>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</si>
  <si>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</si>
  <si>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</si>
  <si>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</si>
  <si>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</si>
  <si>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</si>
  <si>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</si>
  <si>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</si>
  <si>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</si>
  <si>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</si>
  <si>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</si>
  <si>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</si>
  <si>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</si>
  <si>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</si>
  <si>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</si>
  <si>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</si>
  <si>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</si>
  <si>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</si>
  <si>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</si>
  <si>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</si>
  <si>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</si>
  <si>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</si>
  <si>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</si>
  <si>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</si>
  <si>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</si>
  <si>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</si>
  <si>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</si>
  <si>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</si>
  <si>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</si>
  <si>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</si>
  <si>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</si>
  <si>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</si>
  <si>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</si>
  <si>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</si>
  <si>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</si>
  <si>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</si>
  <si>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</si>
  <si>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</si>
  <si>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</si>
  <si>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</si>
  <si>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</si>
  <si>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</si>
  <si>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</si>
  <si>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</si>
  <si>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</si>
  <si>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</si>
  <si>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</si>
  <si>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</si>
  <si>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</si>
  <si>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</si>
  <si>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</si>
  <si>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</si>
  <si>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</si>
  <si>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</si>
  <si>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</si>
  <si>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</si>
  <si>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</si>
  <si>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</si>
  <si>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</si>
  <si>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</si>
  <si>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</si>
  <si>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</si>
  <si>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</si>
  <si>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</si>
  <si>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</si>
  <si>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</si>
  <si>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</si>
  <si>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</si>
  <si>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</si>
  <si>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</si>
  <si>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</si>
  <si>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</si>
  <si>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</si>
  <si>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</si>
  <si>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</si>
  <si>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</si>
  <si>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</si>
  <si>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</si>
  <si>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</si>
  <si>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</si>
  <si>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</si>
  <si>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</si>
  <si>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</si>
  <si>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</si>
  <si>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</si>
  <si>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</si>
  <si>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</si>
  <si>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</si>
  <si>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</si>
  <si>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</si>
  <si>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</si>
  <si>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</si>
  <si>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</si>
  <si>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</si>
  <si>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</si>
  <si>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</si>
  <si>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</si>
  <si>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</si>
  <si>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</si>
  <si>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</si>
  <si>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</si>
  <si>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</si>
  <si>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</si>
  <si>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</si>
  <si>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</si>
  <si>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</si>
  <si>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</si>
  <si>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</si>
  <si>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</si>
  <si>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</si>
  <si>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</si>
  <si>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</si>
  <si>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</si>
  <si>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</si>
  <si>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</si>
  <si>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</si>
  <si>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</si>
  <si>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</si>
  <si>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</si>
  <si>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</si>
  <si>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</si>
  <si>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</si>
  <si>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</si>
  <si>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</si>
  <si>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</si>
  <si>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</si>
  <si>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</si>
  <si>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</si>
  <si>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</si>
  <si>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</si>
  <si>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</si>
  <si>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</si>
  <si>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</si>
  <si>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</si>
  <si>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</si>
  <si>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</si>
  <si>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</si>
  <si>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</si>
  <si>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</si>
  <si>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</si>
  <si>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</si>
  <si>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</si>
  <si>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</si>
  <si>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</si>
  <si>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</si>
  <si>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</si>
  <si>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</si>
  <si>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</si>
  <si>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</si>
  <si>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</si>
  <si>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</si>
  <si>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</si>
  <si>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</si>
  <si>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</si>
  <si>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</si>
  <si>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</si>
  <si>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</si>
  <si>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</si>
  <si>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</si>
  <si>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</si>
  <si>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</si>
  <si>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</si>
  <si>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</si>
  <si>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</si>
  <si>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</si>
  <si>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</si>
  <si>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</si>
  <si>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</si>
  <si>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</si>
  <si>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</si>
  <si>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</si>
  <si>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</si>
  <si>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</si>
  <si>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</si>
  <si>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</si>
  <si>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</si>
  <si>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</si>
  <si>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</si>
  <si>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</si>
  <si>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</si>
  <si>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</si>
  <si>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</si>
  <si>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</si>
  <si>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</si>
  <si>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</si>
  <si>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</si>
  <si>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</si>
  <si>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</si>
  <si>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</si>
  <si>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</si>
  <si>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</si>
  <si>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</si>
  <si>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</si>
  <si>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</si>
  <si>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</si>
  <si>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</si>
  <si>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</si>
  <si>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</si>
  <si>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</si>
  <si>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</si>
  <si>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</si>
  <si>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</si>
  <si>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</si>
  <si>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</si>
  <si>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</si>
  <si>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</si>
  <si>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</si>
  <si>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</si>
  <si>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</si>
  <si>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</si>
  <si>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</si>
  <si>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</si>
  <si>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</si>
  <si>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</si>
  <si>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</si>
  <si>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</si>
  <si>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</si>
  <si>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</si>
  <si>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</si>
  <si>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</si>
  <si>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</si>
  <si>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</si>
  <si>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</si>
  <si>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</si>
  <si>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</si>
  <si>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</si>
  <si>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</si>
  <si>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</si>
  <si>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</si>
  <si>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</si>
  <si>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</si>
  <si>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</si>
  <si>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</si>
  <si>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</si>
  <si>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</si>
  <si>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</si>
  <si>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</si>
  <si>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</si>
  <si>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</si>
  <si>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</si>
  <si>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</si>
  <si>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</si>
  <si>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</si>
  <si>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</si>
  <si>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</si>
  <si>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</si>
  <si>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</si>
  <si>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</si>
  <si>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</si>
  <si>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</si>
  <si>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</si>
  <si>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</si>
  <si>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</si>
  <si>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</si>
  <si>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</si>
  <si>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</si>
  <si>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</si>
  <si>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</si>
  <si>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</si>
  <si>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</si>
  <si>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</si>
  <si>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</si>
  <si>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</si>
  <si>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</si>
  <si>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</si>
  <si>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</si>
  <si>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</si>
  <si>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</si>
  <si>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</si>
  <si>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</si>
  <si>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</si>
  <si>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</si>
  <si>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</si>
  <si>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</si>
  <si>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</si>
  <si>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</si>
  <si>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</si>
  <si>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</si>
  <si>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</si>
  <si>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</si>
  <si>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</si>
  <si>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</si>
  <si>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</si>
  <si>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</si>
  <si>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</si>
  <si>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</si>
  <si>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</si>
  <si>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</si>
  <si>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</si>
  <si>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</si>
  <si>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</si>
  <si>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</si>
  <si>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</si>
  <si>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</si>
  <si>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</si>
  <si>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</si>
  <si>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</si>
  <si>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</si>
  <si>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</si>
  <si>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</si>
  <si>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</si>
  <si>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</si>
  <si>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</si>
  <si>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</si>
  <si>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</si>
  <si>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</si>
  <si>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</si>
  <si>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</si>
  <si>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</si>
  <si>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</si>
  <si>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</si>
  <si>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</si>
  <si>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</si>
  <si>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</si>
  <si>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</si>
  <si>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</si>
  <si>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</si>
  <si>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</si>
  <si>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</si>
  <si>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</si>
  <si>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</si>
  <si>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</si>
  <si>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</si>
  <si>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</si>
  <si>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</si>
  <si>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</si>
  <si>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</si>
  <si>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</si>
  <si>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</si>
  <si>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</si>
  <si>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</si>
  <si>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</si>
  <si>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</si>
  <si>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</si>
  <si>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</si>
  <si>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</si>
  <si>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</si>
  <si>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</si>
  <si>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</si>
  <si>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</si>
  <si>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</si>
  <si>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</si>
  <si>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</si>
  <si>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</si>
  <si>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</si>
  <si>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</si>
  <si>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</si>
  <si>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</si>
  <si>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</si>
  <si>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</si>
  <si>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</si>
  <si>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</si>
  <si>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</si>
  <si>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</si>
  <si>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</si>
  <si>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</si>
  <si>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</si>
  <si>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</si>
  <si>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</si>
  <si>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</si>
  <si>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</si>
  <si>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</si>
  <si>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</si>
  <si>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</si>
  <si>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</si>
  <si>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</si>
  <si>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</si>
  <si>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</si>
  <si>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</si>
  <si>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</si>
  <si>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</si>
  <si>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</si>
  <si>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</si>
  <si>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</si>
  <si>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</si>
  <si>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</si>
  <si>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</si>
  <si>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</si>
  <si>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</si>
  <si>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</si>
  <si>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</si>
  <si>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</si>
  <si>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</si>
  <si>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</si>
  <si>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</si>
  <si>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</si>
  <si>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</si>
  <si>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</si>
  <si>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</si>
  <si>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</si>
  <si>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</si>
  <si>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</si>
  <si>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</si>
  <si>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</si>
  <si>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</si>
  <si>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</si>
  <si>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</si>
  <si>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</si>
  <si>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</si>
  <si>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</si>
  <si>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</si>
  <si>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</si>
  <si>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</si>
  <si>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</si>
  <si>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</si>
  <si>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</si>
  <si>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</si>
  <si>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</si>
  <si>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</si>
  <si>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</si>
  <si>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</si>
  <si>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</si>
  <si>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</si>
  <si>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</si>
  <si>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</si>
  <si>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</si>
  <si>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</si>
  <si>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</si>
  <si>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</si>
  <si>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</si>
  <si>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</si>
  <si>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</si>
  <si>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</si>
  <si>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</si>
  <si>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</si>
  <si>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</si>
  <si>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</si>
  <si>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</si>
  <si>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</si>
  <si>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</si>
  <si>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</si>
  <si>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</si>
  <si>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</si>
  <si>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</si>
  <si>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</si>
  <si>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</si>
  <si>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</si>
  <si>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</si>
  <si>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</si>
  <si>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</si>
  <si>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</si>
  <si>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</si>
  <si>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</si>
  <si>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</si>
  <si>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</si>
  <si>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</si>
  <si>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</si>
  <si>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</si>
  <si>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</si>
  <si>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</si>
  <si>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</si>
  <si>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</si>
  <si>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</si>
  <si>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</si>
  <si>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</si>
  <si>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</si>
  <si>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</si>
  <si>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</si>
  <si>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</si>
  <si>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</si>
  <si>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</si>
  <si>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</si>
  <si>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</si>
  <si>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</si>
  <si>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</si>
  <si>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</si>
  <si>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</si>
  <si>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</si>
  <si>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</si>
  <si>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</si>
  <si>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</si>
  <si>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</si>
  <si>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</si>
  <si>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</si>
  <si>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</si>
  <si>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</si>
  <si>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</si>
  <si>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</si>
  <si>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</si>
  <si>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</si>
  <si>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</si>
  <si>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</si>
  <si>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</si>
  <si>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</si>
  <si>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</si>
  <si>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</si>
  <si>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</si>
  <si>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</si>
  <si>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</si>
  <si>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</si>
  <si>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</si>
  <si>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</si>
  <si>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</si>
  <si>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</si>
  <si>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</si>
  <si>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</si>
  <si>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</si>
  <si>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</si>
  <si>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</si>
  <si>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</si>
  <si>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</si>
  <si>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</si>
  <si>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</si>
  <si>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</si>
  <si>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</si>
  <si>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</si>
  <si>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</si>
  <si>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</si>
  <si>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</si>
  <si>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</si>
  <si>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</si>
  <si>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</si>
  <si>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</si>
  <si>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</si>
  <si>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</si>
  <si>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</si>
  <si>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</si>
  <si>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</si>
  <si>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</si>
  <si>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</si>
  <si>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</si>
  <si>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</si>
  <si>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</si>
  <si>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</si>
  <si>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</si>
  <si>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</si>
  <si>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</si>
  <si>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</si>
  <si>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</si>
  <si>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</si>
  <si>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</si>
  <si>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</si>
  <si>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</si>
  <si>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</si>
  <si>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</si>
  <si>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</si>
  <si>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</si>
  <si>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</si>
  <si>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</si>
  <si>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</si>
  <si>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</si>
  <si>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</si>
  <si>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</si>
  <si>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</si>
  <si>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</si>
  <si>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</si>
  <si>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</si>
  <si>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</si>
  <si>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</si>
  <si>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</si>
  <si>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</si>
  <si>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</si>
  <si>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</si>
  <si>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</si>
  <si>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</si>
  <si>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</si>
  <si>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</si>
  <si>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</si>
  <si>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</si>
  <si>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</si>
  <si>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</si>
  <si>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</si>
  <si>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</si>
  <si>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</si>
  <si>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</si>
  <si>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</si>
  <si>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</si>
  <si>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</si>
  <si>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</si>
  <si>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</si>
  <si>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</si>
  <si>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</si>
  <si>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</si>
  <si>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</si>
  <si>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</si>
  <si>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</si>
  <si>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</si>
  <si>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</si>
  <si>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</si>
  <si>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</si>
  <si>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</si>
  <si>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</si>
  <si>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</si>
  <si>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</si>
  <si>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</si>
  <si>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</si>
  <si>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</si>
  <si>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</si>
  <si>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</si>
  <si>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</si>
  <si>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</si>
  <si>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</si>
  <si>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</si>
  <si>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</si>
  <si>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</si>
  <si>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</si>
  <si>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</si>
  <si>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</si>
  <si>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</si>
  <si>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</si>
  <si>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</si>
  <si>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</si>
  <si>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</si>
  <si>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</si>
  <si>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</si>
  <si>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</si>
  <si>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</si>
  <si>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</si>
  <si>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</si>
  <si>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</si>
  <si>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</si>
  <si>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</si>
  <si>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</si>
  <si>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</si>
  <si>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</si>
  <si>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</si>
  <si>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</si>
  <si>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</si>
  <si>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</si>
  <si>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</si>
  <si>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</si>
  <si>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</si>
  <si>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</si>
  <si>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</si>
  <si>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</si>
  <si>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</si>
  <si>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</si>
  <si>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</si>
  <si>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</si>
  <si>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</si>
  <si>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</si>
  <si>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</si>
  <si>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</si>
  <si>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</si>
  <si>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</si>
  <si>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</si>
  <si>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</si>
  <si>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</si>
  <si>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</si>
  <si>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</si>
  <si>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</si>
  <si>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</si>
  <si>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</si>
  <si>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</si>
  <si>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</si>
  <si>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</si>
  <si>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</si>
  <si>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</si>
  <si>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</si>
  <si>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</si>
  <si>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</si>
  <si>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</si>
  <si>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</si>
  <si>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</si>
  <si>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</si>
  <si>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</si>
  <si>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</si>
  <si>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</si>
  <si>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</si>
  <si>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</si>
  <si>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</si>
  <si>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</si>
  <si>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</si>
  <si>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</si>
  <si>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</si>
  <si>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</si>
  <si>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</si>
  <si>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</si>
  <si>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</si>
  <si>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</si>
  <si>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</si>
  <si>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</si>
  <si>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</si>
  <si>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</si>
  <si>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</si>
  <si>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</si>
  <si>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</si>
  <si>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</si>
  <si>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</si>
  <si>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</si>
  <si>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</si>
  <si>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</si>
  <si>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</si>
  <si>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</si>
  <si>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</si>
  <si>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</si>
  <si>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</si>
  <si>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</si>
  <si>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</si>
  <si>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</si>
  <si>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</si>
  <si>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</si>
  <si>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</si>
  <si>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</si>
  <si>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</si>
  <si>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</si>
  <si>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</si>
  <si>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</si>
  <si>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</si>
  <si>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</si>
  <si>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</si>
  <si>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</si>
  <si>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</si>
  <si>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</si>
  <si>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</si>
  <si>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</si>
  <si>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</si>
  <si>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</si>
  <si>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</si>
  <si>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</si>
  <si>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</si>
  <si>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</si>
  <si>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</si>
  <si>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</si>
  <si>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</si>
  <si>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</si>
  <si>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</si>
  <si>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</si>
  <si>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</si>
  <si>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</si>
  <si>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</si>
  <si>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</si>
  <si>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</si>
  <si>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</si>
  <si>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</si>
  <si>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</si>
  <si>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</si>
  <si>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</si>
  <si>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</si>
  <si>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</si>
  <si>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</si>
  <si>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</si>
  <si>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</si>
  <si>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</si>
  <si>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</si>
  <si>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</si>
  <si>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</si>
  <si>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</si>
  <si>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</si>
  <si>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</si>
  <si>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</si>
  <si>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</si>
  <si>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</si>
  <si>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</si>
  <si>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</si>
  <si>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</si>
  <si>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</si>
  <si>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</si>
  <si>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</si>
  <si>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</si>
  <si>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</si>
  <si>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</si>
  <si>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</si>
  <si>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</si>
  <si>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</si>
  <si>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</si>
  <si>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</si>
  <si>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</si>
  <si>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</si>
  <si>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</si>
  <si>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</si>
  <si>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</si>
  <si>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</si>
  <si>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</si>
  <si>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</si>
  <si>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</si>
  <si>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</si>
  <si>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</si>
  <si>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</si>
  <si>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</si>
  <si>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</si>
  <si>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</si>
  <si>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</si>
  <si>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</si>
  <si>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</si>
  <si>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</si>
  <si>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</si>
  <si>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</si>
  <si>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</si>
  <si>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</si>
  <si>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</si>
  <si>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</si>
  <si>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</si>
  <si>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</si>
  <si>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</si>
  <si>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</si>
  <si>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</si>
  <si>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</si>
  <si>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</si>
  <si>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</si>
  <si>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</si>
  <si>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</si>
  <si>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</si>
  <si>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</si>
  <si>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</si>
  <si>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</si>
  <si>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</si>
  <si>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</si>
  <si>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</si>
  <si>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</si>
  <si>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</si>
  <si>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</si>
  <si>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</si>
  <si>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</si>
  <si>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</si>
  <si>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</si>
  <si>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</si>
  <si>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</si>
  <si>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</si>
  <si>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</si>
  <si>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</si>
  <si>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</si>
  <si>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</si>
  <si>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</si>
  <si>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</si>
  <si>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</si>
  <si>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</si>
  <si>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</si>
  <si>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</si>
  <si>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</si>
  <si>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</si>
  <si>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</si>
  <si>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</si>
  <si>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</si>
  <si>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</si>
  <si>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</si>
  <si>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</si>
  <si>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</si>
  <si>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</si>
  <si>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</si>
  <si>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</si>
  <si>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</si>
  <si>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</si>
  <si>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</si>
  <si>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</si>
  <si>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</si>
  <si>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</si>
  <si>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</si>
  <si>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</si>
  <si>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</si>
  <si>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</si>
  <si>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</si>
  <si>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</si>
  <si>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</si>
  <si>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</si>
  <si>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</si>
  <si>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</si>
  <si>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</si>
  <si>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</si>
  <si>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</si>
  <si>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</si>
  <si>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</si>
  <si>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</si>
  <si>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</si>
  <si>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</si>
  <si>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</si>
  <si>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</si>
  <si>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</si>
  <si>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</si>
  <si>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</si>
  <si>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</si>
  <si>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</si>
  <si>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</si>
  <si>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</si>
  <si>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</si>
  <si>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</si>
  <si>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</si>
  <si>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</si>
  <si>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</si>
  <si>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</si>
  <si>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</si>
  <si>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</si>
  <si>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</si>
  <si>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</si>
  <si>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</si>
  <si>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</si>
  <si>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</si>
  <si>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</si>
  <si>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</si>
  <si>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</si>
  <si>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</si>
  <si>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</si>
  <si>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</si>
  <si>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</si>
  <si>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</si>
  <si>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</si>
  <si>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</si>
  <si>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</si>
  <si>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</si>
  <si>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</si>
  <si>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</si>
  <si>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</si>
  <si>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</si>
  <si>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</si>
  <si>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</si>
  <si>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</si>
  <si>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</si>
  <si>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</si>
  <si>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</si>
  <si>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</si>
  <si>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</si>
  <si>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</si>
  <si>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</si>
  <si>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</si>
  <si>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</si>
  <si>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</si>
  <si>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</si>
  <si>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</si>
  <si>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</si>
  <si>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</si>
  <si>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</si>
  <si>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</si>
  <si>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</si>
  <si>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</si>
  <si>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</si>
  <si>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</si>
  <si>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</si>
  <si>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</si>
  <si>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</si>
  <si>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</si>
  <si>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</si>
  <si>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</si>
  <si>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</si>
  <si>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</si>
  <si>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</si>
  <si>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</si>
  <si>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</si>
  <si>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</si>
  <si>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</si>
  <si>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</si>
  <si>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</si>
  <si>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</si>
  <si>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</si>
  <si>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</si>
  <si>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</si>
  <si>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</si>
  <si>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</si>
  <si>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</si>
  <si>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</si>
  <si>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</si>
  <si>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</si>
  <si>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</si>
  <si>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</si>
  <si>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</si>
  <si>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</si>
  <si>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</si>
  <si>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</si>
  <si>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</si>
  <si>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</si>
  <si>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</si>
  <si>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</si>
  <si>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</si>
  <si>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</si>
  <si>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</si>
  <si>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</si>
  <si>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</si>
  <si>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</si>
  <si>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</si>
  <si>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</si>
  <si>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</si>
  <si>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</si>
  <si>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</si>
  <si>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</si>
  <si>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</si>
  <si>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</si>
  <si>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</si>
  <si>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</si>
  <si>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</si>
  <si>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</si>
  <si>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</si>
  <si>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</si>
  <si>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</si>
  <si>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</si>
  <si>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</si>
  <si>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</si>
  <si>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</si>
  <si>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</si>
  <si>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</si>
  <si>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</si>
  <si>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</si>
  <si>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</si>
  <si>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</si>
  <si>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</si>
  <si>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</si>
  <si>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</si>
  <si>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</si>
  <si>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</si>
  <si>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</si>
  <si>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</si>
  <si>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</si>
  <si>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</si>
  <si>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</si>
  <si>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</si>
  <si>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</si>
  <si>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</si>
  <si>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</si>
  <si>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</si>
  <si>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</si>
  <si>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</si>
  <si>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</si>
  <si>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</si>
  <si>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</si>
  <si>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</si>
  <si>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</si>
  <si>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</si>
  <si>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</si>
  <si>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</si>
  <si>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</si>
  <si>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</si>
  <si>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</si>
  <si>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</si>
  <si>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</si>
  <si>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</si>
  <si>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</si>
  <si>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</si>
  <si>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</si>
  <si>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</si>
  <si>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</si>
  <si>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</si>
  <si>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</si>
  <si>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</si>
  <si>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</si>
  <si>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</si>
  <si>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</si>
  <si>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</si>
  <si>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</si>
  <si>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</si>
  <si>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</si>
  <si>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</si>
  <si>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</si>
  <si>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</si>
  <si>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</si>
  <si>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</si>
  <si>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</si>
  <si>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</si>
  <si>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</si>
  <si>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</si>
  <si>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</si>
  <si>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</si>
  <si>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</si>
  <si>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</si>
  <si>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</si>
  <si>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</si>
  <si>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</si>
  <si>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</si>
  <si>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</si>
  <si>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</si>
  <si>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</si>
  <si>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</si>
  <si>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</si>
  <si>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</si>
  <si>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</si>
  <si>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</si>
  <si>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</si>
  <si>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</si>
  <si>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</si>
  <si>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</si>
  <si>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</si>
  <si>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</si>
  <si>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</si>
  <si>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</si>
  <si>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</si>
  <si>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</si>
  <si>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</si>
  <si>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</si>
  <si>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</si>
  <si>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</si>
  <si>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</si>
  <si>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</si>
  <si>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</si>
  <si>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</si>
  <si>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</si>
  <si>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</si>
  <si>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</si>
  <si>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</si>
  <si>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</si>
  <si>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</si>
  <si>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</si>
  <si>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</si>
  <si>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</si>
  <si>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</si>
  <si>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</si>
  <si>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</si>
  <si>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</si>
  <si>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</si>
  <si>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</si>
  <si>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</si>
  <si>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</si>
  <si>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</si>
  <si>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</si>
  <si>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</si>
  <si>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</si>
  <si>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</si>
  <si>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</si>
  <si>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</si>
  <si>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</si>
  <si>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</si>
  <si>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</si>
  <si>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</si>
  <si>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</si>
  <si>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</si>
  <si>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</si>
  <si>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</si>
  <si>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</si>
  <si>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</si>
  <si>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</si>
  <si>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</si>
  <si>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</si>
  <si>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</si>
  <si>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</si>
  <si>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</si>
  <si>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</si>
  <si>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</si>
  <si>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</si>
  <si>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</si>
  <si>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</si>
  <si>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</si>
  <si>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</si>
  <si>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</si>
  <si>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</si>
  <si>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</si>
  <si>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</si>
  <si>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</si>
  <si>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</si>
  <si>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</si>
  <si>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</si>
  <si>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</si>
  <si>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</si>
  <si>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</si>
  <si>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</si>
  <si>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</si>
  <si>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</si>
  <si>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</si>
  <si>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</si>
  <si>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</si>
  <si>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</si>
  <si>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</si>
  <si>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</si>
  <si>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</si>
  <si>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</si>
  <si>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</si>
  <si>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</si>
  <si>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</si>
  <si>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</si>
  <si>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</si>
  <si>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</si>
  <si>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</si>
  <si>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</si>
  <si>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</si>
  <si>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</si>
  <si>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</si>
  <si>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</si>
  <si>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</si>
  <si>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</si>
  <si>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</si>
  <si>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</si>
  <si>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</si>
  <si>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</si>
  <si>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</si>
  <si>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</si>
  <si>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</si>
  <si>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</si>
  <si>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</si>
  <si>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</si>
  <si>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</si>
  <si>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</si>
  <si>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</si>
  <si>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</si>
  <si>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</si>
  <si>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</si>
  <si>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</si>
  <si>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</si>
  <si>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</si>
  <si>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</si>
  <si>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</si>
  <si>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</si>
  <si>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</si>
  <si>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</si>
  <si>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</si>
  <si>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</si>
  <si>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</si>
  <si>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</si>
  <si>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</si>
  <si>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</si>
  <si>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</si>
  <si>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</si>
  <si>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</si>
  <si>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</si>
  <si>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</si>
  <si>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</si>
  <si>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</si>
  <si>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</si>
  <si>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</si>
  <si>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</si>
  <si>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</si>
  <si>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</si>
  <si>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</si>
  <si>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</si>
  <si>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</si>
  <si>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</si>
  <si>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</si>
  <si>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</si>
  <si>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</si>
  <si>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</si>
  <si>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</si>
  <si>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</si>
  <si>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</si>
  <si>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</si>
  <si>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</si>
  <si>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</si>
  <si>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</si>
  <si>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</si>
  <si>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</si>
  <si>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</si>
  <si>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</si>
  <si>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</si>
  <si>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</si>
  <si>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</si>
  <si>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</si>
  <si>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</si>
  <si>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</si>
  <si>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</si>
  <si>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</si>
  <si>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</si>
  <si>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</si>
  <si>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</si>
  <si>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</si>
  <si>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</si>
  <si>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</si>
  <si>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</si>
  <si>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</si>
  <si>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</si>
  <si>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</si>
  <si>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</si>
  <si>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</si>
  <si>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</si>
  <si>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</si>
  <si>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</si>
  <si>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</si>
  <si>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</si>
  <si>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</si>
  <si>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</si>
  <si>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</si>
  <si>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</si>
  <si>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</si>
  <si>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</si>
  <si>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</si>
  <si>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</si>
  <si>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</si>
  <si>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</si>
  <si>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</si>
  <si>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</si>
  <si>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</si>
  <si>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</si>
  <si>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</si>
  <si>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</si>
  <si>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</si>
  <si>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</si>
  <si>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</si>
  <si>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</si>
  <si>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</si>
  <si>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</si>
  <si>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</si>
  <si>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</si>
  <si>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</si>
  <si>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</si>
  <si>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</si>
  <si>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</si>
  <si>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</si>
  <si>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</si>
  <si>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</si>
  <si>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</si>
  <si>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</si>
  <si>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</si>
  <si>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</si>
  <si>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</si>
  <si>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</si>
  <si>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</si>
  <si>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</si>
  <si>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</si>
  <si>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</si>
  <si>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</si>
  <si>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</si>
  <si>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</si>
  <si>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</si>
  <si>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</si>
  <si>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</si>
  <si>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</si>
  <si>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</si>
  <si>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</si>
  <si>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</si>
  <si>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</si>
  <si>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</si>
  <si>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</si>
  <si>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</si>
  <si>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</si>
  <si>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</si>
  <si>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</si>
  <si>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</si>
  <si>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</si>
  <si>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</si>
  <si>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</si>
  <si>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</si>
  <si>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</si>
  <si>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</si>
  <si>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</si>
  <si>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</si>
  <si>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</si>
  <si>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</si>
  <si>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</si>
  <si>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</si>
  <si>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</si>
  <si>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</si>
  <si>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</si>
  <si>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</si>
  <si>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</si>
  <si>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</si>
  <si>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</si>
  <si>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</si>
  <si>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</si>
  <si>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</si>
  <si>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</si>
  <si>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</si>
  <si>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</si>
  <si>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</si>
  <si>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</si>
  <si>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</si>
  <si>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</si>
  <si>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</si>
  <si>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</si>
  <si>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</si>
  <si>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</si>
  <si>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</si>
  <si>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</si>
  <si>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</si>
  <si>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</si>
  <si>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</si>
  <si>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</si>
  <si>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</si>
  <si>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</si>
  <si>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</si>
  <si>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</si>
  <si>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</si>
  <si>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</si>
  <si>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</si>
  <si>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</si>
  <si>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</si>
  <si>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</si>
  <si>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</si>
  <si>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</si>
  <si>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</si>
  <si>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</si>
  <si>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</si>
  <si>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</si>
  <si>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</si>
  <si>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</si>
  <si>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</si>
  <si>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</si>
  <si>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</si>
  <si>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</si>
  <si>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</si>
  <si>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</si>
  <si>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</si>
  <si>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</si>
  <si>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</si>
  <si>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</si>
  <si>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</si>
  <si>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</si>
  <si>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</si>
  <si>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</si>
  <si>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</si>
  <si>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</si>
  <si>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</si>
  <si>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</si>
  <si>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</si>
  <si>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</si>
  <si>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</si>
  <si>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</si>
  <si>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</si>
  <si>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</si>
  <si>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</si>
  <si>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</si>
  <si>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</si>
  <si>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</si>
  <si>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</si>
  <si>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</si>
  <si>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</si>
  <si>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</si>
  <si>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</si>
  <si>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</si>
  <si>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</si>
  <si>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</si>
  <si>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</si>
  <si>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</si>
  <si>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</si>
  <si>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</si>
  <si>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</si>
  <si>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</si>
  <si>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</si>
  <si>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</si>
  <si>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</si>
  <si>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</si>
  <si>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</si>
  <si>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</si>
  <si>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</si>
  <si>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</si>
  <si>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</si>
  <si>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</si>
  <si>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</si>
  <si>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</si>
  <si>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</si>
  <si>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</si>
  <si>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</si>
  <si>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</si>
  <si>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</si>
  <si>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</si>
  <si>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</si>
  <si>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</si>
  <si>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</si>
  <si>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</si>
  <si>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</si>
  <si>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</si>
  <si>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</si>
  <si>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</si>
  <si>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</si>
  <si>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</si>
  <si>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</si>
  <si>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</si>
  <si>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</si>
  <si>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</si>
  <si>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</si>
  <si>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</si>
  <si>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</si>
  <si>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</si>
  <si>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</si>
  <si>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</si>
  <si>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</si>
  <si>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</si>
  <si>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</si>
  <si>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</si>
  <si>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</si>
  <si>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</si>
  <si>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</si>
  <si>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</si>
  <si>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</si>
  <si>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</si>
  <si>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</si>
  <si>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</si>
  <si>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</si>
  <si>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</si>
  <si>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</si>
  <si>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</si>
  <si>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</si>
  <si>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</si>
  <si>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</si>
  <si>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</si>
  <si>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</si>
  <si>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</si>
  <si>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</si>
  <si>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</si>
  <si>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</si>
  <si>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</si>
  <si>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</si>
  <si>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</si>
  <si>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</si>
  <si>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</si>
  <si>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</si>
  <si>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</si>
  <si>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</si>
  <si>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</si>
  <si>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</si>
  <si>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</si>
  <si>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</si>
  <si>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</si>
  <si>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</si>
  <si>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</si>
  <si>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</si>
  <si>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</si>
  <si>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</si>
  <si>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</si>
  <si>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</si>
  <si>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</si>
  <si>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</si>
  <si>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</si>
  <si>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</si>
  <si>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</si>
  <si>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</si>
  <si>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</si>
  <si>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</si>
  <si>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</si>
  <si>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</si>
  <si>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</si>
  <si>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</si>
  <si>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</si>
  <si>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</si>
  <si>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</si>
  <si>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</si>
  <si>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</si>
  <si>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</si>
  <si>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</si>
  <si>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</si>
  <si>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</si>
  <si>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</si>
  <si>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</si>
  <si>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</si>
  <si>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</si>
  <si>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</si>
  <si>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</si>
  <si>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</si>
  <si>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</si>
  <si>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</si>
  <si>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</si>
  <si>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</si>
  <si>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</si>
  <si>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</si>
  <si>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</si>
  <si>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</si>
  <si>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</si>
  <si>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</si>
  <si>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</si>
  <si>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</si>
  <si>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</si>
  <si>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</si>
  <si>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</si>
  <si>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</si>
  <si>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</si>
  <si>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</si>
  <si>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</si>
  <si>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</si>
  <si>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</si>
  <si>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</si>
  <si>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</si>
  <si>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</si>
  <si>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</si>
  <si>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</si>
  <si>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</si>
  <si>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</si>
  <si>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</si>
  <si>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</si>
  <si>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</si>
  <si>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</si>
  <si>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</si>
  <si>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</si>
  <si>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</si>
  <si>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</si>
  <si>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</si>
  <si>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</si>
  <si>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</si>
  <si>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</si>
  <si>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</si>
  <si>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</si>
  <si>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</si>
  <si>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</si>
  <si>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</si>
  <si>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</si>
  <si>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</si>
  <si>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</si>
  <si>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</si>
  <si>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</si>
  <si>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</si>
  <si>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</si>
  <si>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</si>
  <si>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</si>
  <si>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</si>
  <si>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</si>
  <si>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</si>
  <si>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</si>
  <si>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</si>
  <si>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</si>
  <si>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</si>
  <si>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</si>
  <si>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</si>
  <si>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</si>
  <si>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</si>
  <si>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</si>
  <si>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</si>
  <si>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</si>
  <si>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</si>
  <si>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</si>
  <si>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</si>
  <si>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</si>
  <si>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</si>
  <si>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</si>
  <si>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</si>
  <si>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</si>
  <si>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</si>
  <si>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</si>
  <si>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</si>
  <si>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</si>
  <si>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</si>
  <si>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</si>
  <si>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</si>
  <si>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</si>
  <si>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</si>
  <si>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</si>
  <si>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</si>
  <si>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</si>
  <si>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</si>
  <si>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</si>
  <si>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</si>
  <si>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</si>
  <si>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</si>
  <si>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</si>
  <si>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</si>
  <si>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</si>
  <si>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</si>
  <si>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</si>
  <si>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</si>
  <si>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</si>
  <si>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</si>
  <si>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</si>
  <si>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</si>
  <si>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</si>
  <si>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</si>
  <si>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</si>
  <si>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</si>
  <si>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</si>
  <si>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</si>
  <si>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</si>
  <si>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</si>
  <si>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</si>
  <si>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</si>
  <si>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</si>
  <si>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</si>
  <si>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</si>
  <si>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</si>
  <si>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</si>
  <si>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</si>
  <si>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</si>
  <si>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</si>
  <si>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</si>
  <si>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</si>
  <si>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</si>
  <si>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</si>
  <si>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</si>
  <si>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</si>
  <si>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</si>
  <si>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</si>
  <si>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</si>
  <si>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</si>
  <si>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</si>
  <si>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</si>
  <si>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</si>
  <si>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</si>
  <si>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</si>
  <si>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</si>
  <si>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</si>
  <si>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</si>
  <si>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</si>
  <si>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</si>
  <si>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</si>
  <si>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</si>
  <si>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</si>
  <si>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</si>
  <si>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</si>
  <si>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</si>
  <si>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</si>
  <si>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</si>
  <si>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</si>
  <si>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</si>
  <si>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</si>
  <si>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</si>
  <si>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</si>
  <si>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</si>
  <si>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</si>
  <si>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</si>
  <si>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</si>
  <si>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</si>
  <si>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</si>
  <si>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</si>
  <si>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</si>
  <si>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</si>
  <si>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</si>
  <si>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</si>
  <si>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</si>
  <si>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</si>
  <si>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</si>
  <si>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</si>
  <si>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</si>
  <si>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</si>
  <si>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</si>
  <si>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</si>
  <si>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</si>
  <si>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</si>
  <si>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</si>
  <si>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</si>
  <si>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</si>
  <si>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</si>
  <si>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</si>
  <si>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</si>
  <si>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</si>
  <si>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</si>
  <si>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</si>
  <si>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</si>
  <si>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</si>
  <si>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</si>
  <si>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</si>
  <si>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</si>
  <si>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</si>
  <si>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</si>
  <si>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</si>
  <si>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</si>
  <si>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</si>
  <si>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</si>
  <si>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</si>
  <si>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</si>
  <si>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</si>
  <si>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</si>
  <si>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</si>
  <si>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</si>
  <si>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</si>
  <si>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</si>
  <si>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</si>
  <si>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</si>
  <si>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</si>
  <si>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</si>
  <si>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</si>
  <si>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</si>
  <si>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</si>
  <si>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</si>
  <si>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</si>
  <si>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</si>
  <si>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</si>
  <si>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</si>
  <si>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</si>
  <si>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</si>
  <si>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</si>
  <si>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</si>
  <si>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</si>
  <si>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</si>
  <si>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</si>
  <si>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</si>
  <si>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</si>
  <si>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</si>
  <si>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</si>
  <si>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</si>
  <si>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</si>
  <si>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</si>
  <si>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</si>
  <si>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</si>
  <si>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</si>
  <si>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</si>
  <si>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</si>
  <si>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</si>
  <si>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</si>
  <si>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</si>
  <si>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</si>
  <si>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</si>
  <si>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</si>
  <si>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</si>
  <si>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</si>
  <si>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</si>
  <si>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</si>
  <si>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</si>
  <si>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</si>
  <si>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</si>
  <si>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</si>
  <si>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</si>
  <si>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</si>
  <si>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</si>
  <si>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</si>
  <si>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</si>
  <si>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</si>
  <si>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</si>
  <si>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</si>
  <si>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</si>
  <si>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</si>
  <si>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</si>
  <si>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</si>
  <si>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</si>
  <si>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</si>
  <si>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</si>
  <si>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</si>
  <si>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</si>
  <si>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</si>
  <si>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</si>
  <si>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</si>
  <si>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</si>
  <si>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</si>
  <si>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</si>
  <si>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</si>
  <si>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</si>
  <si>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</si>
  <si>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</si>
  <si>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</si>
  <si>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</si>
  <si>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</si>
  <si>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</si>
  <si>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</si>
  <si>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</si>
  <si>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</si>
  <si>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</si>
  <si>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</si>
  <si>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</si>
  <si>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</si>
  <si>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</si>
  <si>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</si>
  <si>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</si>
  <si>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</si>
  <si>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</si>
  <si>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</si>
  <si>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</si>
  <si>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</si>
  <si>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</si>
  <si>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</si>
  <si>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</si>
  <si>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</si>
  <si>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</si>
  <si>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</si>
  <si>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</si>
  <si>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</si>
  <si>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</si>
  <si>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</si>
  <si>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</si>
  <si>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</si>
  <si>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</si>
  <si>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</si>
  <si>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</si>
  <si>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</si>
  <si>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</si>
  <si>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</si>
  <si>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</si>
  <si>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</si>
  <si>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</si>
  <si>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</si>
  <si>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</si>
  <si>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</si>
  <si>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</si>
  <si>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</si>
  <si>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</si>
  <si>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</si>
  <si>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</si>
  <si>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</si>
  <si>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</si>
  <si>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</si>
  <si>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</si>
  <si>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</si>
  <si>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</si>
  <si>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</si>
  <si>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</si>
  <si>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</si>
  <si>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</si>
  <si>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</si>
  <si>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</si>
  <si>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</si>
  <si>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</si>
  <si>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</si>
  <si>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</si>
  <si>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</si>
  <si>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</si>
  <si>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</si>
  <si>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</si>
  <si>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</si>
  <si>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</si>
  <si>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</si>
  <si>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</si>
  <si>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</si>
  <si>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</si>
  <si>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</si>
  <si>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</si>
  <si>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</si>
  <si>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</si>
  <si>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</si>
  <si>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</si>
  <si>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</si>
  <si>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</si>
  <si>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</si>
  <si>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</si>
  <si>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</si>
  <si>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</si>
  <si>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</si>
  <si>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</si>
  <si>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</si>
  <si>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</si>
  <si>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</si>
  <si>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</si>
  <si>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</si>
  <si>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</si>
  <si>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</si>
  <si>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</si>
  <si>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</si>
  <si>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</si>
  <si>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</si>
  <si>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</si>
  <si>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</si>
  <si>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</si>
  <si>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</si>
  <si>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</si>
  <si>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</si>
  <si>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</si>
  <si>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</si>
  <si>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</si>
  <si>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</si>
  <si>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</si>
  <si>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</si>
  <si>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</si>
  <si>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</si>
  <si>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</si>
  <si>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</si>
  <si>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</si>
  <si>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</si>
  <si>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</si>
  <si>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</si>
  <si>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</si>
  <si>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</si>
  <si>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</si>
  <si>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</si>
  <si>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</si>
  <si>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</si>
  <si>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</si>
  <si>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</si>
  <si>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</si>
  <si>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</si>
  <si>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</si>
  <si>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</si>
  <si>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</si>
  <si>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</si>
  <si>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</si>
  <si>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</si>
  <si>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</si>
  <si>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</si>
  <si>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</si>
  <si>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</si>
  <si>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</si>
  <si>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</si>
  <si>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</si>
  <si>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</si>
  <si>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</si>
  <si>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</si>
  <si>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</si>
  <si>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</si>
  <si>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</si>
  <si>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</si>
  <si>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</si>
  <si>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</si>
  <si>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</si>
  <si>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</si>
  <si>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</si>
  <si>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</si>
  <si>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</si>
  <si>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</si>
  <si>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</si>
  <si>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</si>
  <si>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</si>
  <si>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</si>
  <si>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</si>
  <si>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</si>
  <si>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</si>
  <si>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</si>
  <si>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</si>
  <si>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</si>
  <si>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</si>
  <si>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</si>
  <si>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</si>
  <si>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</si>
  <si>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</si>
  <si>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</si>
  <si>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</si>
  <si>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</si>
  <si>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</si>
  <si>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</si>
  <si>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</si>
  <si>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</si>
  <si>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</si>
  <si>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</si>
  <si>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</si>
  <si>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</si>
  <si>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</si>
  <si>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</si>
  <si>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</si>
  <si>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</si>
  <si>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</si>
  <si>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</si>
  <si>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</si>
  <si>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</si>
  <si>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</si>
  <si>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</si>
  <si>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</si>
  <si>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</si>
  <si>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</si>
  <si>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</si>
  <si>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</si>
  <si>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</si>
  <si>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</si>
  <si>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</si>
  <si>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</si>
  <si>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</si>
  <si>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</si>
  <si>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</si>
  <si>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</si>
  <si>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</si>
  <si>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</si>
  <si>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</si>
  <si>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</si>
  <si>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</si>
  <si>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</si>
  <si>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</si>
  <si>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</si>
  <si>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</si>
  <si>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</si>
  <si>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</si>
  <si>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</si>
  <si>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</si>
  <si>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</si>
  <si>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</si>
  <si>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</si>
  <si>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</si>
  <si>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</si>
  <si>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</si>
  <si>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</si>
  <si>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</si>
  <si>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</si>
  <si>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</si>
  <si>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</si>
  <si>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</si>
  <si>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</si>
  <si>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</si>
  <si>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</si>
  <si>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</si>
  <si>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</si>
  <si>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</si>
  <si>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</si>
  <si>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</si>
  <si>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</si>
  <si>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</si>
  <si>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</si>
  <si>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</si>
  <si>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</si>
  <si>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</si>
  <si>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</si>
  <si>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</si>
  <si>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</si>
  <si>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</si>
  <si>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</si>
  <si>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</si>
  <si>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</si>
  <si>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</si>
  <si>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</si>
  <si>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</si>
  <si>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</si>
  <si>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</si>
  <si>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</si>
  <si>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</si>
  <si>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</si>
  <si>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</si>
  <si>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</si>
  <si>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</si>
  <si>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</si>
  <si>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</si>
  <si>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</si>
  <si>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</si>
  <si>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</si>
  <si>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</si>
  <si>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</si>
  <si>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</si>
  <si>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</si>
  <si>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</si>
  <si>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</si>
  <si>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</si>
  <si>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</si>
  <si>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</si>
  <si>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</si>
  <si>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</si>
  <si>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</si>
  <si>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</si>
  <si>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</si>
  <si>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</si>
  <si>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</si>
  <si>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</si>
  <si>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</si>
  <si>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</si>
  <si>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</si>
  <si>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</si>
  <si>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</si>
  <si>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</si>
  <si>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</si>
  <si>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</si>
  <si>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</si>
  <si>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</si>
  <si>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</si>
  <si>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</si>
  <si>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</si>
  <si>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</si>
  <si>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</si>
  <si>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</si>
  <si>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</si>
  <si>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</si>
  <si>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</si>
  <si>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</si>
  <si>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</si>
  <si>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</si>
  <si>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</si>
  <si>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</si>
  <si>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</si>
  <si>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</si>
  <si>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</si>
  <si>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</si>
  <si>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</si>
  <si>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</si>
  <si>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</si>
  <si>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</si>
  <si>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</si>
  <si>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</si>
  <si>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</si>
  <si>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</si>
  <si>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</si>
  <si>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</si>
  <si>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</si>
  <si>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</si>
  <si>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</si>
  <si>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</si>
  <si>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</si>
  <si>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</si>
  <si>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</si>
  <si>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</si>
  <si>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</si>
  <si>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</si>
  <si>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</si>
  <si>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</si>
  <si>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</si>
  <si>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</si>
  <si>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</si>
  <si>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</si>
  <si>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</si>
  <si>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</si>
  <si>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</si>
  <si>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</si>
  <si>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</si>
  <si>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</si>
  <si>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</si>
  <si>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</si>
  <si>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</si>
  <si>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</si>
  <si>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</si>
  <si>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</si>
  <si>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</si>
  <si>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</si>
  <si>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</si>
  <si>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</si>
  <si>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</si>
  <si>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</si>
  <si>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</si>
  <si>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</si>
  <si>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</si>
  <si>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</si>
  <si>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</si>
  <si>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</si>
  <si>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</si>
  <si>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</si>
  <si>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</si>
  <si>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</si>
  <si>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</si>
  <si>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</si>
  <si>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</si>
  <si>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</si>
  <si>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</si>
  <si>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</si>
  <si>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</si>
  <si>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</si>
  <si>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</si>
  <si>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</si>
  <si>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</si>
  <si>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</si>
  <si>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</si>
  <si>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</si>
  <si>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</si>
  <si>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</si>
  <si>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</si>
  <si>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</si>
  <si>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</si>
  <si>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</si>
  <si>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</si>
  <si>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</si>
  <si>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</si>
  <si>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</si>
  <si>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</si>
  <si>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</si>
  <si>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</si>
  <si>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</si>
  <si>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</si>
  <si>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</si>
  <si>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</si>
  <si>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</si>
  <si>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</si>
  <si>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</si>
  <si>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</si>
  <si>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</si>
  <si>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</si>
  <si>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</si>
  <si>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</si>
  <si>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</si>
  <si>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</si>
  <si>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</si>
  <si>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</si>
  <si>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</si>
  <si>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</si>
  <si>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</si>
  <si>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</si>
  <si>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</si>
  <si>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</si>
  <si>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</si>
  <si>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</si>
  <si>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</si>
  <si>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</si>
  <si>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</si>
  <si>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</si>
  <si>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</si>
  <si>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</si>
  <si>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</si>
  <si>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</si>
  <si>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</si>
  <si>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</si>
  <si>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</si>
  <si>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</si>
  <si>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</si>
  <si>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</si>
  <si>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</si>
  <si>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</si>
  <si>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</si>
  <si>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</si>
  <si>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</si>
  <si>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</si>
  <si>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</si>
  <si>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</si>
  <si>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</si>
  <si>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</si>
  <si>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</si>
  <si>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</si>
  <si>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</si>
  <si>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</si>
  <si>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</si>
  <si>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</si>
  <si>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</si>
  <si>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</si>
  <si>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</si>
  <si>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</si>
  <si>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</si>
  <si>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</si>
  <si>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</si>
  <si>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</si>
  <si>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</si>
  <si>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</si>
  <si>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</si>
  <si>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</si>
  <si>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</si>
  <si>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</si>
  <si>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</si>
  <si>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</si>
  <si>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</si>
  <si>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</si>
  <si>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</si>
  <si>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</si>
  <si>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</si>
  <si>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</si>
  <si>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</si>
  <si>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</si>
  <si>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</si>
  <si>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</si>
  <si>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</si>
  <si>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</si>
  <si>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</si>
  <si>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</si>
  <si>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</si>
  <si>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</si>
  <si>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</si>
  <si>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</si>
  <si>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</si>
  <si>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</si>
  <si>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</si>
  <si>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</si>
  <si>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</si>
  <si>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</si>
  <si>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</si>
  <si>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</si>
  <si>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</si>
  <si>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</si>
  <si>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</si>
  <si>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</si>
  <si>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</si>
  <si>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</si>
  <si>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</si>
  <si>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</si>
  <si>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</si>
  <si>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</si>
  <si>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</si>
  <si>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</si>
  <si>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</si>
  <si>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</si>
  <si>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</si>
  <si>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</si>
  <si>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</si>
  <si>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</si>
  <si>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</si>
  <si>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</si>
  <si>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</si>
  <si>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</si>
  <si>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</si>
  <si>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</si>
  <si>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</si>
  <si>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</si>
  <si>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</si>
  <si>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</si>
  <si>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</si>
  <si>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</si>
  <si>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</si>
  <si>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</si>
  <si>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</si>
  <si>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</si>
  <si>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</si>
  <si>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</si>
  <si>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</si>
  <si>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</si>
  <si>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</si>
  <si>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</si>
  <si>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</si>
  <si>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</si>
  <si>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</si>
  <si>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</si>
  <si>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</si>
  <si>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</si>
  <si>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</si>
  <si>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</si>
  <si>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</si>
  <si>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</si>
  <si>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</si>
  <si>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</si>
  <si>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</si>
  <si>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</si>
  <si>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</si>
  <si>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</si>
  <si>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</si>
  <si>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</si>
  <si>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</si>
  <si>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</si>
  <si>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</si>
  <si>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</si>
  <si>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</si>
  <si>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</si>
  <si>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</si>
  <si>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</si>
  <si>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</si>
  <si>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</si>
  <si>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</si>
  <si>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</si>
  <si>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</si>
  <si>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</si>
  <si>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</si>
  <si>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</si>
  <si>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</si>
  <si>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</si>
  <si>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</si>
  <si>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</si>
  <si>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</si>
  <si>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</si>
  <si>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</si>
  <si>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</si>
  <si>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</si>
  <si>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</si>
  <si>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</si>
  <si>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</si>
  <si>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</si>
  <si>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</si>
  <si>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</si>
  <si>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</si>
  <si>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</si>
  <si>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</si>
  <si>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</si>
  <si>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</si>
  <si>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</si>
  <si>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</si>
  <si>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</si>
  <si>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</si>
  <si>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</si>
  <si>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</si>
  <si>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</si>
  <si>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</si>
  <si>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</si>
  <si>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</si>
  <si>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</si>
  <si>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</si>
  <si>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</si>
  <si>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</si>
  <si>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</si>
  <si>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</si>
  <si>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</si>
  <si>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</si>
  <si>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</si>
  <si>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</si>
  <si>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</si>
  <si>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</si>
  <si>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</si>
  <si>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</si>
  <si>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</si>
  <si>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</si>
  <si>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</si>
  <si>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</si>
  <si>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</si>
  <si>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</si>
  <si>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</si>
  <si>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</si>
  <si>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</si>
  <si>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</si>
  <si>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</si>
  <si>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</si>
  <si>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</si>
  <si>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</si>
  <si>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</si>
  <si>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</si>
  <si>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</si>
  <si>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</si>
  <si>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</si>
  <si>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</si>
  <si>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</si>
  <si>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</si>
  <si>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</si>
  <si>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</si>
  <si>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</si>
  <si>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</si>
  <si>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</si>
  <si>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</si>
  <si>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</si>
  <si>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</si>
  <si>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</si>
  <si>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</si>
  <si>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</si>
  <si>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</si>
  <si>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</si>
  <si>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</si>
  <si>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</si>
  <si>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</si>
  <si>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</si>
  <si>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</si>
  <si>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</si>
  <si>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</si>
  <si>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</si>
  <si>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</si>
  <si>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</si>
  <si>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</si>
  <si>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</si>
  <si>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</si>
  <si>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</si>
  <si>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</si>
  <si>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</si>
  <si>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</si>
  <si>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</si>
  <si>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</si>
  <si>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</si>
  <si>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</si>
  <si>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</si>
  <si>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</si>
  <si>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</si>
  <si>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</si>
  <si>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</si>
  <si>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</si>
  <si>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</si>
  <si>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</si>
  <si>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</si>
  <si>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</si>
  <si>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</si>
  <si>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</si>
  <si>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</si>
  <si>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</si>
  <si>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</si>
  <si>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</si>
  <si>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</si>
  <si>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</si>
  <si>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</si>
  <si>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</si>
  <si>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</si>
  <si>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</si>
  <si>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</si>
  <si>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</si>
  <si>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</si>
  <si>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</si>
  <si>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</si>
  <si>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</si>
  <si>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</si>
  <si>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</si>
  <si>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</si>
  <si>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</si>
  <si>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</si>
  <si>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</si>
  <si>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</si>
  <si>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</si>
  <si>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</si>
  <si>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</si>
  <si>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</si>
  <si>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</si>
  <si>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</si>
  <si>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</si>
  <si>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</si>
  <si>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</si>
  <si>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</si>
  <si>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</si>
  <si>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</si>
  <si>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</si>
  <si>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</si>
  <si>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</si>
  <si>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</si>
  <si>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</si>
  <si>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</si>
  <si>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</si>
  <si>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</si>
  <si>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</si>
  <si>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</si>
  <si>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</si>
  <si>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</si>
  <si>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</si>
  <si>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</si>
  <si>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</si>
  <si>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</si>
  <si>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</si>
  <si>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</si>
  <si>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</si>
  <si>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</si>
  <si>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</si>
  <si>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</si>
  <si>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</si>
  <si>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</si>
  <si>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</si>
  <si>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</si>
  <si>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</si>
  <si>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</si>
  <si>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</si>
  <si>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</si>
  <si>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</si>
  <si>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</si>
  <si>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</si>
  <si>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</si>
  <si>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</si>
  <si>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</si>
  <si>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</si>
  <si>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</si>
  <si>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</si>
  <si>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</si>
  <si>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</si>
  <si>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</si>
  <si>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</si>
  <si>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</si>
  <si>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</si>
  <si>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</si>
  <si>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</si>
  <si>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</si>
  <si>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</si>
  <si>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</si>
  <si>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</si>
  <si>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</si>
  <si>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</si>
  <si>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</si>
  <si>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</si>
  <si>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</si>
  <si>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</si>
  <si>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</si>
  <si>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</si>
  <si>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</si>
  <si>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</si>
  <si>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</si>
  <si>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</si>
  <si>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</si>
  <si>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</si>
  <si>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</si>
  <si>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</si>
  <si>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</si>
  <si>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</si>
  <si>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</si>
  <si>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</si>
  <si>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</si>
  <si>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</si>
  <si>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</si>
  <si>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</si>
  <si>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</si>
  <si>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</si>
  <si>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</si>
  <si>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</si>
  <si>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</si>
  <si>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</si>
  <si>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</si>
  <si>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</si>
  <si>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</si>
  <si>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</si>
  <si>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</si>
  <si>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</si>
  <si>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</si>
  <si>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</si>
  <si>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</si>
  <si>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</si>
  <si>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</si>
  <si>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</si>
  <si>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</si>
  <si>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</si>
  <si>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</si>
  <si>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</si>
  <si>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</si>
  <si>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</si>
  <si>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</si>
  <si>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</si>
  <si>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</si>
  <si>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</si>
  <si>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</si>
  <si>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</si>
  <si>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</si>
  <si>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</si>
  <si>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</si>
  <si>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</si>
  <si>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</si>
  <si>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</si>
  <si>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</si>
  <si>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</si>
  <si>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</si>
  <si>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</si>
  <si>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</si>
  <si>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</si>
  <si>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</si>
  <si>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</si>
  <si>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</si>
  <si>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</si>
  <si>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</si>
  <si>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</si>
  <si>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</si>
  <si>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</si>
  <si>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</si>
  <si>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</si>
  <si>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</si>
  <si>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</si>
  <si>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</si>
  <si>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</si>
  <si>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</si>
  <si>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</si>
  <si>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</si>
  <si>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</si>
  <si>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</si>
  <si>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</si>
  <si>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</si>
  <si>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</si>
  <si>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</si>
  <si>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</si>
  <si>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</si>
  <si>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</si>
  <si>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</si>
  <si>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</si>
  <si>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</si>
  <si>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</si>
  <si>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</si>
  <si>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</si>
  <si>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</si>
  <si>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</si>
  <si>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</si>
  <si>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</si>
  <si>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</si>
  <si>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</si>
  <si>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</si>
  <si>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</si>
  <si>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</si>
  <si>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</si>
  <si>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</si>
  <si>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</si>
  <si>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</si>
  <si>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</si>
  <si>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</si>
  <si>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</si>
  <si>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</si>
  <si>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</si>
  <si>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</si>
  <si>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</si>
  <si>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</si>
  <si>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</si>
  <si>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</si>
  <si>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</si>
  <si>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</si>
  <si>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</si>
  <si>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</si>
  <si>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</si>
  <si>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</si>
  <si>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</si>
  <si>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</si>
  <si>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</si>
  <si>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</si>
  <si>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</si>
  <si>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</si>
  <si>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</si>
  <si>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</si>
  <si>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</si>
  <si>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</si>
  <si>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</si>
  <si>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</si>
  <si>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</si>
  <si>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</si>
  <si>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</si>
  <si>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</si>
  <si>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</si>
  <si>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</si>
  <si>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</si>
  <si>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</si>
  <si>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</si>
  <si>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</si>
  <si>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</si>
  <si>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</si>
  <si>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</si>
  <si>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</si>
  <si>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</si>
  <si>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</si>
  <si>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</si>
  <si>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</si>
  <si>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</si>
  <si>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</si>
  <si>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</si>
  <si>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</si>
  <si>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</si>
  <si>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</si>
  <si>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</si>
  <si>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</si>
  <si>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</si>
  <si>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</si>
  <si>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</si>
  <si>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</si>
  <si>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</si>
  <si>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</si>
  <si>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</si>
  <si>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</si>
  <si>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</si>
  <si>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</si>
  <si>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</si>
  <si>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</si>
  <si>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</si>
  <si>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</si>
  <si>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</si>
  <si>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</si>
  <si>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</si>
  <si>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</si>
  <si>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</si>
  <si>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</si>
  <si>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</si>
  <si>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</si>
  <si>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</si>
  <si>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</si>
  <si>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</si>
  <si>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</si>
  <si>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</si>
  <si>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</si>
  <si>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</si>
  <si>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</si>
  <si>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</si>
  <si>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</si>
  <si>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</si>
  <si>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</si>
  <si>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</si>
  <si>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</si>
  <si>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</si>
  <si>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</si>
  <si>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</si>
  <si>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</si>
  <si>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</si>
  <si>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</si>
  <si>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</si>
  <si>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</si>
  <si>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</si>
  <si>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</si>
  <si>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</si>
  <si>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</si>
  <si>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</si>
  <si>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</si>
  <si>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</si>
  <si>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</si>
  <si>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</si>
  <si>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</si>
  <si>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</si>
  <si>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</si>
  <si>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</si>
  <si>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</si>
  <si>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</si>
  <si>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</si>
  <si>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</si>
  <si>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</si>
  <si>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</si>
  <si>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</si>
  <si>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</si>
  <si>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</si>
  <si>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</si>
  <si>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</si>
  <si>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</si>
  <si>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</si>
  <si>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</si>
  <si>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</si>
  <si>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</si>
  <si>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</si>
  <si>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</si>
  <si>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</si>
  <si>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</si>
  <si>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</si>
  <si>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</si>
  <si>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</si>
  <si>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</si>
  <si>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</si>
  <si>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</si>
  <si>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</si>
  <si>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</si>
  <si>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</si>
  <si>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</si>
  <si>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</si>
  <si>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</si>
  <si>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</si>
  <si>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</si>
  <si>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</si>
  <si>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</si>
  <si>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</si>
  <si>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</si>
  <si>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</si>
  <si>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</si>
  <si>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</si>
  <si>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</si>
  <si>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</si>
  <si>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</si>
  <si>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</si>
  <si>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</si>
  <si>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</si>
  <si>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</si>
  <si>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</si>
  <si>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</si>
  <si>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</si>
  <si>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</si>
  <si>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</si>
  <si>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</si>
  <si>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</si>
  <si>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</si>
  <si>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</si>
  <si>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</si>
  <si>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</si>
  <si>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</si>
  <si>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</si>
  <si>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</si>
  <si>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</si>
  <si>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</si>
  <si>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</si>
  <si>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</si>
  <si>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</si>
  <si>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</si>
  <si>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</si>
  <si>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</si>
  <si>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</si>
  <si>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</si>
  <si>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</si>
  <si>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</si>
  <si>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</si>
  <si>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</si>
  <si>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</si>
  <si>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</si>
  <si>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</si>
  <si>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</si>
  <si>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</si>
  <si>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</si>
  <si>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</si>
  <si>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</si>
  <si>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</si>
  <si>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</si>
  <si>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</si>
  <si>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</si>
  <si>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</si>
  <si>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</si>
  <si>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</si>
  <si>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</si>
  <si>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</si>
  <si>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</si>
  <si>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</si>
  <si>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</si>
  <si>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</si>
  <si>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</si>
  <si>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</si>
  <si>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</si>
  <si>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</si>
  <si>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</si>
  <si>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</si>
  <si>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</si>
  <si>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</si>
  <si>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</si>
  <si>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</si>
  <si>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</si>
  <si>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</si>
  <si>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</si>
  <si>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</si>
  <si>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</si>
  <si>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</si>
  <si>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</si>
  <si>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</si>
  <si>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</si>
  <si>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</si>
  <si>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</si>
  <si>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</si>
  <si>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</si>
  <si>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</si>
  <si>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</si>
  <si>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</si>
  <si>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</si>
  <si>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</si>
  <si>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</si>
  <si>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</si>
  <si>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</si>
  <si>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</si>
  <si>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</si>
  <si>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</si>
  <si>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</si>
  <si>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</si>
  <si>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</si>
  <si>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</si>
  <si>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</si>
  <si>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</si>
  <si>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</si>
  <si>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</si>
  <si>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</si>
  <si>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</si>
  <si>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</si>
  <si>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</si>
  <si>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</si>
  <si>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</si>
  <si>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</si>
  <si>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</si>
  <si>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</si>
  <si>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</si>
  <si>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</si>
  <si>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</si>
  <si>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</si>
  <si>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</si>
  <si>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</si>
  <si>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</si>
  <si>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</si>
  <si>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</si>
  <si>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</si>
  <si>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</si>
  <si>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</si>
  <si>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</si>
  <si>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</si>
  <si>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</si>
  <si>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</si>
  <si>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</si>
  <si>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</si>
  <si>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</si>
  <si>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</si>
  <si>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</si>
  <si>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</si>
  <si>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</si>
  <si>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</si>
  <si>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</si>
  <si>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</si>
  <si>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</si>
  <si>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</si>
  <si>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</si>
  <si>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</si>
  <si>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</si>
  <si>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</si>
  <si>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</si>
  <si>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</si>
  <si>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</si>
  <si>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</si>
  <si>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</si>
  <si>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</si>
  <si>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</si>
  <si>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</si>
  <si>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</si>
  <si>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</si>
  <si>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</si>
  <si>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</si>
  <si>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</si>
  <si>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</si>
  <si>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</si>
  <si>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</si>
  <si>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</si>
  <si>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</si>
  <si>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</si>
  <si>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</si>
  <si>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</si>
  <si>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</si>
  <si>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</si>
  <si>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</si>
  <si>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</si>
  <si>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</si>
  <si>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</si>
  <si>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</si>
  <si>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</si>
  <si>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</si>
  <si>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</si>
  <si>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</si>
  <si>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</si>
  <si>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</si>
  <si>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</si>
  <si>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</si>
  <si>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</si>
  <si>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</si>
  <si>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</si>
  <si>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</si>
  <si>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</si>
  <si>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</si>
  <si>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</si>
  <si>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</si>
  <si>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</si>
  <si>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</si>
  <si>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</si>
  <si>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</si>
  <si>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</si>
  <si>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</si>
  <si>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</si>
  <si>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</si>
  <si>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</si>
  <si>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</si>
  <si>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</si>
  <si>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</si>
  <si>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</si>
  <si>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</si>
  <si>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</si>
  <si>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</si>
  <si>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</si>
  <si>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</si>
  <si>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</si>
  <si>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</si>
  <si>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</si>
  <si>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</si>
  <si>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</si>
  <si>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</si>
  <si>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</si>
  <si>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</si>
  <si>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</si>
  <si>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</si>
  <si>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</si>
  <si>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</si>
  <si>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</si>
  <si>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</si>
  <si>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</si>
  <si>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</si>
  <si>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</si>
  <si>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</si>
  <si>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</si>
  <si>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</si>
  <si>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</si>
  <si>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</si>
  <si>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</si>
  <si>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</si>
  <si>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</si>
  <si>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</si>
  <si>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</si>
  <si>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</si>
  <si>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</si>
  <si>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</si>
  <si>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</si>
  <si>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</si>
  <si>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</si>
  <si>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</si>
  <si>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</si>
  <si>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</si>
  <si>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</si>
  <si>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</si>
  <si>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</si>
  <si>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</si>
  <si>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</si>
  <si>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</si>
  <si>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</si>
  <si>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</si>
  <si>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</si>
  <si>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</si>
  <si>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</si>
  <si>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</si>
  <si>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</si>
  <si>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</si>
  <si>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</si>
  <si>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</si>
  <si>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</si>
  <si>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</si>
  <si>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</si>
  <si>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</si>
  <si>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</si>
  <si>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</si>
  <si>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</si>
  <si>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</si>
  <si>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</si>
  <si>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</si>
  <si>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</si>
  <si>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</si>
  <si>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</si>
  <si>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</si>
  <si>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</si>
  <si>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</si>
  <si>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</si>
  <si>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</si>
  <si>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</si>
  <si>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</si>
  <si>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</si>
  <si>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</si>
  <si>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</si>
  <si>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</si>
  <si>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</si>
  <si>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</si>
  <si>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</si>
  <si>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</si>
  <si>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</si>
  <si>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</si>
  <si>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</si>
  <si>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</si>
  <si>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</si>
  <si>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</si>
  <si>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</si>
  <si>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</si>
  <si>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</si>
  <si>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</si>
  <si>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</si>
  <si>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</si>
  <si>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</si>
  <si>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</si>
  <si>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</si>
  <si>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</si>
  <si>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</si>
  <si>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</si>
  <si>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</si>
  <si>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</si>
  <si>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</si>
  <si>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</si>
  <si>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</si>
  <si>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</si>
  <si>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</si>
  <si>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</si>
  <si>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</si>
  <si>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</si>
  <si>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</si>
  <si>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</si>
  <si>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</si>
  <si>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</si>
  <si>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</si>
  <si>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</si>
  <si>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</si>
  <si>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</si>
  <si>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</si>
  <si>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</si>
  <si>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</si>
  <si>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</si>
  <si>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</si>
  <si>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</si>
  <si>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</si>
  <si>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</si>
  <si>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</si>
  <si>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</si>
  <si>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</si>
  <si>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</si>
  <si>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</si>
  <si>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</si>
  <si>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</si>
  <si>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</si>
  <si>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</si>
  <si>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</si>
  <si>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</si>
  <si>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</si>
  <si>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</si>
  <si>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</si>
  <si>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</si>
  <si>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</si>
  <si>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</si>
  <si>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</si>
  <si>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</si>
  <si>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</si>
  <si>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</si>
  <si>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</si>
  <si>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</si>
  <si>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</si>
  <si>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</si>
  <si>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</si>
  <si>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</si>
  <si>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</si>
  <si>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</si>
  <si>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</si>
  <si>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</si>
  <si>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</si>
  <si>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</si>
  <si>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</si>
  <si>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</si>
  <si>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</si>
  <si>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</si>
  <si>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</si>
  <si>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</si>
  <si>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</si>
  <si>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</si>
  <si>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</si>
  <si>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</si>
  <si>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</si>
  <si>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</si>
  <si>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</si>
  <si>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</si>
  <si>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</si>
  <si>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</si>
  <si>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</si>
  <si>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</si>
  <si>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</si>
  <si>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</si>
  <si>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</si>
  <si>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</si>
  <si>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</si>
  <si>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</si>
  <si>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</si>
  <si>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</si>
  <si>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</si>
  <si>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</si>
  <si>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</si>
  <si>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</si>
  <si>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</si>
  <si>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</si>
  <si>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</si>
  <si>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</si>
  <si>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</si>
  <si>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</si>
  <si>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</si>
  <si>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</si>
  <si>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</si>
  <si>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</si>
  <si>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</si>
  <si>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</si>
  <si>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</si>
  <si>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</si>
  <si>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</si>
  <si>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</si>
  <si>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</si>
  <si>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</si>
  <si>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</si>
  <si>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</si>
  <si>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</si>
  <si>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</si>
  <si>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</si>
  <si>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</si>
  <si>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</si>
  <si>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</si>
  <si>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</si>
  <si>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</si>
  <si>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</si>
  <si>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</si>
  <si>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</si>
  <si>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</si>
  <si>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</si>
  <si>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</si>
  <si>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</si>
  <si>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</si>
  <si>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</si>
  <si>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</si>
  <si>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</si>
  <si>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</si>
  <si>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</si>
  <si>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</si>
  <si>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</si>
  <si>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</si>
  <si>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</si>
  <si>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</si>
  <si>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</si>
  <si>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</si>
  <si>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</si>
  <si>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</si>
  <si>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</si>
  <si>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</si>
  <si>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</si>
  <si>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</si>
  <si>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</si>
  <si>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</si>
  <si>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</si>
  <si>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</si>
  <si>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</si>
  <si>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</si>
  <si>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</si>
  <si>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</si>
  <si>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</si>
  <si>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</si>
  <si>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</si>
  <si>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</si>
  <si>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</si>
  <si>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</si>
  <si>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</si>
  <si>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</si>
  <si>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</si>
  <si>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</si>
  <si>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</si>
  <si>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</si>
  <si>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</si>
  <si>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</si>
  <si>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</si>
  <si>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</si>
  <si>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</si>
  <si>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</si>
  <si>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</si>
  <si>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</si>
  <si>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</si>
  <si>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</si>
  <si>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</si>
  <si>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</si>
  <si>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</si>
  <si>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</si>
  <si>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</si>
  <si>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</si>
  <si>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</si>
  <si>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</si>
  <si>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</si>
  <si>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</si>
  <si>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</si>
  <si>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</si>
  <si>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</si>
  <si>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</si>
  <si>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</si>
  <si>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</si>
  <si>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</si>
  <si>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</si>
  <si>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</si>
  <si>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</si>
  <si>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</si>
  <si>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</si>
  <si>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</si>
  <si>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</si>
  <si>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</si>
  <si>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</si>
  <si>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</si>
  <si>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</si>
  <si>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</si>
  <si>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</si>
  <si>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</si>
  <si>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</si>
  <si>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</si>
  <si>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</si>
  <si>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</si>
  <si>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</si>
  <si>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</si>
  <si>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</si>
  <si>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</si>
  <si>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</si>
  <si>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</si>
  <si>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</si>
  <si>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</si>
  <si>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</si>
  <si>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</si>
  <si>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</si>
  <si>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</si>
  <si>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</si>
  <si>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</si>
  <si>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</si>
  <si>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</si>
  <si>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</si>
  <si>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</si>
  <si>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</si>
  <si>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</si>
  <si>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</si>
  <si>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</si>
  <si>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</si>
  <si>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</si>
  <si>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</si>
  <si>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</si>
  <si>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</si>
  <si>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</si>
  <si>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</si>
  <si>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</si>
  <si>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</si>
  <si>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</si>
  <si>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</si>
  <si>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</si>
  <si>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</si>
  <si>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</si>
  <si>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</si>
  <si>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</si>
  <si>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</si>
  <si>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</si>
  <si>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</si>
  <si>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</si>
  <si>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</si>
  <si>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</si>
  <si>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</si>
  <si>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</si>
  <si>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</si>
  <si>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</si>
  <si>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</si>
  <si>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</si>
  <si>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</si>
  <si>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</si>
  <si>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</si>
  <si>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</si>
  <si>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</si>
  <si>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</si>
  <si>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</si>
  <si>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</si>
  <si>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</si>
  <si>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</si>
  <si>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</si>
  <si>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</si>
  <si>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</si>
  <si>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</si>
  <si>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</si>
  <si>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</si>
  <si>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</si>
  <si>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</si>
  <si>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</si>
  <si>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</si>
  <si>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</si>
  <si>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</si>
  <si>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</si>
  <si>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</si>
  <si>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</si>
  <si>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</si>
  <si>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</si>
  <si>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</si>
  <si>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</si>
  <si>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</si>
  <si>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</si>
  <si>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</si>
  <si>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</si>
  <si>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</si>
  <si>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</si>
  <si>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</si>
  <si>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</si>
  <si>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</si>
  <si>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</si>
  <si>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</si>
  <si>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</si>
  <si>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</si>
  <si>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</si>
  <si>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</si>
  <si>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</si>
  <si>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</si>
  <si>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</si>
  <si>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</si>
  <si>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</si>
  <si>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</si>
  <si>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</si>
  <si>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</si>
  <si>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</si>
  <si>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</si>
  <si>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</si>
  <si>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</si>
  <si>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</si>
  <si>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</si>
  <si>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</si>
  <si>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</si>
  <si>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</si>
  <si>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</si>
  <si>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</si>
  <si>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</si>
  <si>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</si>
  <si>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</si>
  <si>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</si>
  <si>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</si>
  <si>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</si>
  <si>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</si>
  <si>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</si>
  <si>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</si>
  <si>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</si>
  <si>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</si>
  <si>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</si>
  <si>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</si>
  <si>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</si>
  <si>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</si>
  <si>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</si>
  <si>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</si>
  <si>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</si>
  <si>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</si>
  <si>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</si>
  <si>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</si>
  <si>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</si>
  <si>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</si>
  <si>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</si>
  <si>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</si>
  <si>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</si>
  <si>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</si>
  <si>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</si>
  <si>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</si>
  <si>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</si>
  <si>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</si>
  <si>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</si>
  <si>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</si>
  <si>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</si>
  <si>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</si>
  <si>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</si>
  <si>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</si>
  <si>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</si>
  <si>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</si>
  <si>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</si>
  <si>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</si>
  <si>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</si>
  <si>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</si>
  <si>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</si>
  <si>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</si>
  <si>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</si>
  <si>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</si>
  <si>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</si>
  <si>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</si>
  <si>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</si>
  <si>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</si>
  <si>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</si>
  <si>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</si>
  <si>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</si>
  <si>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</si>
  <si>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</si>
  <si>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</si>
  <si>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</si>
  <si>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</si>
  <si>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</si>
  <si>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</si>
  <si>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</si>
  <si>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</si>
  <si>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</si>
  <si>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</si>
  <si>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</si>
  <si>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</si>
  <si>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</si>
  <si>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</si>
  <si>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</si>
  <si>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</si>
  <si>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</si>
  <si>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</si>
  <si>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</si>
  <si>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</si>
  <si>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</si>
  <si>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</si>
  <si>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</si>
  <si>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</si>
  <si>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</si>
  <si>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</si>
  <si>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</si>
  <si>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</si>
  <si>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</si>
  <si>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</si>
  <si>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</si>
  <si>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</si>
  <si>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</si>
  <si>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</si>
  <si>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</si>
  <si>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</si>
  <si>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</si>
  <si>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</si>
  <si>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</si>
  <si>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</si>
  <si>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</si>
  <si>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</si>
  <si>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</si>
  <si>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</si>
  <si>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</si>
  <si>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</si>
  <si>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</si>
  <si>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</si>
  <si>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</si>
  <si>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</si>
  <si>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</si>
  <si>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</si>
  <si>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</si>
  <si>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</si>
  <si>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</si>
  <si>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</si>
  <si>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</si>
  <si>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</si>
  <si>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</si>
  <si>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</si>
  <si>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</si>
  <si>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</si>
  <si>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</si>
  <si>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</si>
  <si>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</si>
  <si>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</si>
  <si>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</si>
  <si>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</si>
  <si>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</si>
  <si>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</si>
  <si>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</si>
  <si>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</si>
  <si>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</si>
  <si>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</si>
  <si>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</si>
  <si>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</si>
  <si>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</si>
  <si>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</si>
  <si>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</si>
  <si>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</si>
  <si>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</si>
  <si>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</si>
  <si>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</si>
  <si>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</si>
  <si>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</si>
  <si>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</si>
  <si>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</si>
  <si>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</si>
  <si>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</si>
  <si>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</si>
  <si>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</si>
  <si>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</si>
  <si>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</si>
  <si>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</si>
  <si>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</si>
  <si>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</si>
  <si>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</si>
  <si>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</si>
  <si>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</si>
  <si>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</si>
  <si>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</si>
  <si>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</si>
  <si>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</si>
  <si>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</si>
  <si>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</si>
  <si>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</si>
  <si>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</si>
  <si>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</si>
  <si>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</si>
  <si>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</si>
  <si>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</si>
  <si>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</si>
  <si>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</si>
  <si>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</si>
  <si>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</si>
  <si>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</si>
  <si>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</si>
  <si>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</si>
  <si>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</si>
  <si>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</si>
  <si>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</si>
  <si>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</si>
  <si>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</si>
  <si>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</si>
  <si>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</si>
  <si>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</si>
  <si>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</si>
  <si>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</si>
  <si>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</si>
  <si>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</si>
  <si>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</si>
  <si>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</si>
  <si>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</si>
  <si>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</si>
  <si>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</si>
  <si>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</si>
  <si>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</si>
  <si>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</si>
  <si>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</si>
  <si>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</si>
  <si>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</si>
  <si>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</si>
  <si>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</si>
  <si>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</si>
  <si>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</si>
  <si>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</si>
  <si>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</si>
  <si>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</si>
  <si>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</si>
  <si>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</si>
  <si>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</si>
  <si>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</si>
  <si>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</si>
  <si>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</si>
  <si>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</si>
  <si>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</si>
  <si>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</si>
  <si>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</si>
  <si>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</si>
  <si>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</si>
  <si>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</si>
  <si>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</si>
  <si>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</si>
  <si>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</si>
  <si>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</si>
  <si>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</si>
  <si>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</si>
  <si>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</si>
  <si>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</si>
  <si>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</si>
  <si>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</si>
  <si>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</si>
  <si>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</si>
  <si>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</si>
  <si>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</si>
  <si>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</si>
  <si>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</si>
  <si>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</si>
  <si>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</si>
  <si>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</si>
  <si>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</si>
  <si>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</si>
  <si>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</si>
  <si>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</si>
  <si>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</si>
  <si>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</si>
  <si>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</si>
  <si>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</si>
  <si>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</si>
  <si>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</si>
  <si>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</si>
  <si>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</si>
  <si>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</si>
  <si>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</si>
  <si>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</si>
  <si>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</si>
  <si>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</si>
  <si>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</si>
  <si>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</si>
  <si>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</si>
  <si>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</si>
  <si>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</si>
  <si>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</si>
  <si>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</si>
  <si>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</si>
  <si>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</si>
  <si>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</si>
  <si>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</si>
  <si>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</si>
  <si>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</si>
  <si>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</si>
  <si>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</si>
  <si>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</si>
  <si>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</si>
  <si>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</si>
  <si>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</si>
  <si>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</si>
  <si>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</si>
  <si>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</si>
  <si>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</si>
  <si>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</si>
  <si>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</si>
  <si>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</si>
  <si>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</si>
  <si>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</si>
  <si>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</si>
  <si>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</si>
  <si>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</si>
  <si>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</si>
  <si>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</si>
  <si>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</si>
  <si>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</si>
  <si>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</si>
  <si>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</si>
  <si>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</si>
  <si>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</si>
  <si>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</si>
  <si>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</si>
  <si>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</si>
  <si>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</si>
  <si>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</si>
  <si>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</si>
  <si>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</si>
  <si>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</si>
  <si>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</si>
  <si>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</si>
  <si>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</si>
  <si>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</si>
  <si>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</si>
  <si>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</si>
  <si>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</si>
  <si>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</si>
  <si>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</si>
  <si>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</si>
  <si>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</si>
  <si>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</si>
  <si>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</si>
  <si>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</si>
  <si>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</si>
  <si>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</si>
  <si>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</si>
  <si>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</si>
  <si>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</si>
  <si>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</si>
  <si>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</si>
  <si>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</si>
  <si>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</si>
  <si>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</si>
  <si>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</si>
  <si>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</si>
  <si>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</si>
  <si>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</si>
  <si>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</si>
  <si>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</si>
  <si>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</si>
  <si>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</si>
  <si>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</si>
  <si>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</si>
  <si>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</si>
  <si>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</si>
  <si>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</si>
  <si>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</si>
  <si>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</si>
  <si>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</si>
  <si>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</si>
  <si>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</si>
  <si>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</si>
  <si>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</si>
  <si>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</si>
  <si>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</si>
  <si>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</si>
  <si>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</si>
  <si>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</si>
  <si>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</si>
  <si>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</si>
  <si>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</si>
  <si>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</si>
  <si>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</si>
  <si>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</si>
  <si>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</si>
  <si>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</si>
  <si>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</si>
  <si>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</si>
  <si>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</si>
  <si>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</si>
  <si>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</si>
  <si>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</si>
  <si>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</si>
  <si>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</si>
  <si>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</si>
  <si>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</si>
  <si>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</si>
  <si>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</si>
  <si>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</si>
  <si>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</si>
  <si>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</si>
  <si>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</si>
  <si>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</si>
  <si>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</si>
  <si>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</si>
  <si>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</si>
  <si>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</si>
  <si>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</si>
  <si>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</si>
  <si>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</si>
  <si>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</si>
  <si>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</si>
  <si>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</si>
  <si>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</si>
  <si>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</si>
  <si>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</si>
  <si>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</si>
  <si>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</si>
  <si>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</si>
  <si>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</si>
  <si>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</si>
  <si>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</si>
  <si>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</si>
  <si>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</si>
  <si>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</si>
  <si>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</si>
  <si>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</si>
  <si>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</si>
  <si>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</si>
  <si>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</si>
  <si>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</si>
  <si>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</si>
  <si>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</si>
  <si>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</si>
  <si>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</si>
  <si>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</si>
  <si>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</si>
  <si>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</si>
  <si>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</si>
  <si>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</si>
  <si>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</si>
  <si>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</si>
  <si>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</si>
  <si>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</si>
  <si>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</si>
  <si>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</si>
  <si>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</si>
  <si>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</si>
  <si>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</si>
  <si>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</si>
  <si>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</si>
  <si>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</si>
  <si>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</si>
  <si>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</si>
  <si>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</si>
  <si>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</si>
  <si>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</si>
  <si>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</si>
  <si>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</si>
  <si>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</si>
  <si>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</si>
  <si>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</si>
  <si>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</si>
  <si>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</si>
  <si>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</si>
  <si>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</si>
  <si>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</si>
  <si>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</si>
  <si>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</si>
  <si>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</si>
  <si>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</si>
  <si>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</si>
  <si>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</si>
  <si>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</si>
  <si>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</si>
  <si>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</si>
  <si>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</si>
  <si>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</si>
  <si>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</si>
  <si>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</si>
  <si>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</si>
  <si>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</si>
  <si>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</si>
  <si>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</si>
  <si>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</si>
  <si>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</si>
  <si>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</si>
  <si>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</si>
  <si>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</si>
  <si>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</si>
  <si>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</si>
  <si>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</si>
  <si>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</si>
  <si>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</si>
  <si>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</si>
  <si>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</si>
  <si>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</si>
  <si>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</si>
  <si>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</si>
  <si>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</si>
  <si>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</si>
  <si>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</si>
  <si>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</si>
  <si>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</si>
  <si>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</si>
  <si>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</si>
  <si>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</si>
  <si>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</si>
  <si>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</si>
  <si>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</si>
  <si>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</si>
  <si>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</si>
  <si>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</si>
  <si>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</si>
  <si>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</si>
  <si>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</si>
  <si>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</si>
  <si>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</si>
  <si>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</si>
  <si>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</si>
  <si>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</si>
  <si>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</si>
  <si>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</si>
  <si>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</si>
  <si>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</si>
  <si>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</si>
  <si>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</si>
  <si>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</si>
  <si>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</si>
  <si>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</si>
  <si>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</si>
  <si>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</si>
  <si>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</si>
  <si>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</si>
  <si>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</si>
  <si>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</si>
  <si>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</si>
  <si>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</si>
  <si>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</si>
  <si>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</si>
  <si>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</si>
  <si>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</si>
  <si>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</si>
  <si>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</si>
  <si>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</si>
  <si>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</si>
  <si>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</si>
  <si>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</si>
  <si>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</si>
  <si>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</si>
  <si>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</si>
  <si>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</si>
  <si>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</si>
  <si>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</si>
  <si>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</si>
  <si>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</si>
  <si>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</si>
  <si>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</si>
  <si>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</si>
  <si>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</si>
  <si>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</si>
  <si>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</si>
  <si>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</si>
  <si>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</si>
  <si>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</si>
  <si>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</si>
  <si>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</si>
  <si>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</si>
  <si>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</si>
  <si>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</si>
  <si>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</si>
  <si>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</si>
  <si>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</si>
  <si>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</si>
  <si>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</si>
  <si>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</si>
  <si>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</si>
  <si>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</si>
  <si>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</si>
  <si>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</si>
  <si>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</si>
  <si>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</si>
  <si>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</si>
  <si>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</si>
  <si>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</si>
  <si>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</si>
  <si>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</si>
  <si>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</si>
  <si>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</si>
  <si>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</si>
  <si>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</si>
  <si>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</si>
  <si>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</si>
  <si>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</si>
  <si>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</si>
  <si>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</si>
  <si>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</si>
  <si>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</si>
  <si>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</si>
  <si>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</si>
  <si>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</si>
  <si>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</si>
  <si>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</si>
  <si>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</si>
  <si>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</si>
  <si>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</si>
  <si>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</si>
  <si>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</si>
  <si>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</si>
  <si>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</si>
  <si>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</si>
  <si>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</si>
  <si>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</si>
  <si>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</si>
  <si>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</si>
  <si>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</si>
  <si>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</si>
  <si>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</si>
  <si>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</si>
  <si>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</si>
  <si>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</si>
  <si>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</si>
  <si>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</si>
  <si>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</si>
  <si>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</si>
  <si>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</si>
  <si>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</si>
  <si>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</si>
  <si>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</si>
  <si>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</si>
  <si>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</si>
  <si>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</si>
  <si>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</si>
  <si>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</si>
  <si>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</si>
  <si>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</si>
  <si>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</si>
  <si>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</si>
  <si>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</si>
  <si>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</si>
  <si>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</si>
  <si>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</si>
  <si>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</si>
  <si>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</si>
  <si>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</si>
  <si>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</si>
  <si>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</si>
  <si>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</si>
  <si>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</si>
  <si>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</si>
  <si>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</si>
  <si>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</si>
  <si>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</si>
  <si>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</si>
  <si>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</si>
  <si>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</si>
  <si>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</si>
  <si>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</si>
  <si>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</si>
  <si>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</si>
  <si>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</si>
  <si>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</si>
  <si>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</si>
  <si>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</si>
  <si>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</si>
  <si>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</si>
  <si>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</si>
  <si>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</si>
  <si>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</si>
  <si>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</si>
  <si>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</si>
  <si>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</si>
  <si>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</si>
  <si>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</si>
  <si>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</si>
  <si>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</si>
  <si>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</si>
  <si>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</si>
  <si>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</si>
  <si>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</si>
  <si>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</si>
  <si>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</si>
  <si>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</si>
  <si>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</si>
  <si>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</si>
  <si>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</si>
  <si>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</si>
  <si>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</si>
  <si>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</si>
  <si>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</si>
  <si>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</si>
  <si>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</si>
  <si>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</si>
  <si>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</si>
  <si>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</si>
  <si>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</si>
  <si>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</si>
  <si>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</si>
  <si>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</si>
  <si>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</si>
  <si>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</si>
  <si>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</si>
  <si>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</si>
  <si>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</si>
  <si>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</si>
  <si>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</si>
  <si>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</si>
  <si>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</si>
  <si>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</si>
  <si>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</si>
  <si>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</si>
  <si>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</si>
  <si>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</si>
  <si>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</si>
  <si>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</si>
  <si>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</si>
  <si>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</si>
  <si>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</si>
  <si>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</si>
  <si>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</si>
  <si>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</si>
  <si>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</si>
  <si>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</si>
  <si>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</si>
  <si>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</si>
  <si>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</si>
  <si>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</si>
  <si>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</si>
  <si>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</si>
  <si>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</si>
  <si>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</si>
  <si>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</si>
  <si>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</si>
  <si>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</si>
  <si>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</si>
  <si>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</si>
  <si>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</si>
  <si>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</si>
  <si>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</si>
  <si>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</si>
  <si>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</si>
  <si>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</si>
  <si>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</si>
  <si>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</si>
  <si>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</si>
  <si>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</si>
  <si>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</si>
  <si>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</si>
  <si>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</si>
  <si>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</si>
  <si>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</si>
  <si>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</si>
  <si>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</si>
  <si>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</si>
  <si>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</si>
  <si>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</si>
  <si>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</si>
  <si>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</si>
  <si>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</si>
  <si>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</si>
  <si>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</si>
  <si>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</si>
  <si>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</si>
  <si>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</si>
  <si>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</si>
  <si>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</si>
  <si>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</si>
  <si>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</si>
  <si>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</si>
  <si>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</si>
  <si>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</si>
  <si>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</si>
  <si>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</si>
  <si>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</si>
  <si>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</si>
  <si>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</si>
  <si>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</si>
  <si>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</si>
  <si>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</si>
  <si>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</si>
  <si>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</si>
  <si>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</si>
  <si>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</si>
  <si>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</si>
  <si>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</si>
  <si>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</si>
  <si>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</si>
  <si>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</si>
  <si>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</si>
  <si>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</si>
  <si>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</si>
  <si>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</si>
  <si>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</si>
  <si>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</si>
  <si>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</si>
  <si>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</si>
  <si>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</si>
  <si>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</si>
  <si>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</si>
  <si>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</si>
  <si>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</si>
  <si>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</si>
  <si>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</si>
  <si>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</si>
  <si>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</si>
  <si>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</si>
  <si>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</si>
  <si>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</si>
  <si>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</si>
  <si>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</si>
  <si>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</si>
  <si>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</si>
  <si>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</si>
  <si>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</si>
  <si>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</si>
  <si>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</si>
  <si>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</si>
  <si>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</si>
  <si>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</si>
  <si>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</si>
  <si>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</si>
  <si>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</si>
  <si>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</si>
  <si>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</si>
  <si>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</si>
  <si>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</si>
  <si>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</si>
  <si>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</si>
  <si>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</si>
  <si>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</si>
  <si>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</si>
  <si>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</si>
  <si>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</si>
  <si>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</si>
  <si>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</si>
  <si>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</si>
  <si>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</si>
  <si>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</si>
  <si>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</si>
  <si>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</si>
  <si>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</si>
  <si>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</si>
  <si>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</si>
  <si>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</si>
  <si>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</si>
  <si>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</si>
  <si>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</si>
  <si>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</si>
  <si>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</si>
  <si>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</si>
  <si>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</si>
  <si>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</si>
  <si>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</si>
  <si>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</si>
  <si>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</si>
  <si>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</si>
  <si>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</si>
  <si>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</si>
  <si>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</si>
  <si>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</si>
  <si>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</si>
  <si>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</si>
  <si>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</si>
  <si>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</si>
  <si>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</si>
  <si>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</si>
  <si>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</si>
  <si>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</si>
  <si>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</si>
  <si>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</si>
  <si>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</si>
  <si>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</si>
  <si>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</si>
  <si>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</si>
  <si>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</si>
  <si>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</si>
  <si>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</si>
  <si>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</si>
  <si>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</si>
  <si>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</si>
  <si>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</si>
  <si>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</si>
  <si>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</si>
  <si>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</si>
  <si>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</si>
  <si>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</si>
  <si>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</si>
  <si>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</si>
  <si>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</si>
  <si>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</si>
  <si>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</si>
  <si>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</si>
  <si>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</si>
  <si>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</si>
  <si>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</si>
  <si>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</si>
  <si>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</si>
  <si>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</si>
  <si>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</si>
  <si>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</si>
  <si>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</si>
  <si>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</si>
  <si>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</si>
  <si>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</si>
  <si>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</si>
  <si>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</si>
  <si>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</si>
  <si>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</si>
  <si>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</si>
  <si>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</si>
  <si>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</si>
  <si>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</si>
  <si>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</si>
  <si>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</si>
  <si>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</si>
  <si>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</si>
  <si>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</si>
  <si>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</si>
  <si>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</si>
  <si>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</si>
  <si>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</si>
  <si>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</si>
  <si>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</si>
  <si>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</si>
  <si>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</si>
  <si>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</si>
  <si>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</si>
  <si>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</si>
  <si>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</si>
  <si>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</si>
  <si>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</si>
  <si>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</si>
  <si>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</si>
  <si>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</si>
  <si>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</si>
  <si>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</si>
  <si>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</si>
  <si>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</si>
  <si>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</si>
  <si>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</si>
  <si>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</si>
  <si>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</si>
  <si>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</si>
  <si>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</si>
  <si>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</si>
  <si>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</si>
  <si>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</si>
  <si>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</si>
  <si>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</si>
  <si>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</si>
  <si>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</si>
  <si>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</si>
  <si>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</si>
  <si>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</si>
  <si>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</si>
  <si>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</si>
  <si>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</si>
  <si>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</si>
  <si>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</si>
  <si>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</si>
  <si>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</si>
  <si>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</si>
  <si>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</si>
  <si>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</si>
  <si>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</si>
  <si>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</si>
  <si>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</si>
  <si>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</si>
  <si>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</si>
  <si>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</si>
  <si>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</si>
  <si>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</si>
  <si>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</si>
  <si>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</si>
  <si>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</si>
  <si>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</si>
  <si>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</si>
  <si>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</si>
  <si>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</si>
  <si>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</si>
  <si>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</si>
  <si>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</si>
  <si>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</si>
  <si>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</si>
  <si>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</si>
  <si>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</si>
  <si>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</si>
  <si>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</si>
  <si>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</si>
  <si>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</si>
  <si>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</si>
  <si>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</si>
  <si>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</si>
  <si>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</si>
  <si>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</si>
  <si>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</si>
  <si>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</si>
  <si>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</si>
  <si>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</si>
  <si>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</si>
  <si>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</si>
  <si>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</si>
  <si>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</si>
  <si>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</si>
  <si>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</si>
  <si>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</si>
  <si>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</si>
  <si>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</si>
  <si>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</si>
  <si>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</si>
  <si>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</si>
  <si>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</si>
  <si>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</si>
  <si>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</si>
  <si>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</si>
  <si>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</si>
  <si>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</si>
  <si>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</si>
  <si>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</si>
  <si>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</si>
  <si>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</si>
  <si>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</si>
  <si>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</si>
  <si>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</si>
  <si>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</si>
  <si>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</si>
  <si>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</si>
  <si>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</si>
  <si>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</si>
  <si>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</si>
  <si>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</si>
  <si>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</si>
  <si>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</si>
  <si>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</si>
  <si>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</si>
  <si>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</si>
  <si>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</si>
  <si>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</si>
  <si>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</si>
  <si>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</si>
  <si>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</si>
  <si>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</si>
  <si>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</si>
  <si>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</si>
  <si>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</si>
  <si>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</si>
  <si>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</si>
  <si>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</si>
  <si>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</si>
  <si>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</si>
  <si>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</si>
  <si>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</si>
  <si>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</si>
  <si>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</si>
  <si>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</si>
  <si>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</si>
  <si>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</si>
  <si>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</si>
  <si>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</si>
  <si>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</si>
  <si>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</si>
  <si>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</si>
  <si>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</si>
  <si>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</si>
  <si>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</si>
  <si>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</si>
  <si>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</si>
  <si>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</si>
  <si>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</si>
  <si>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</si>
  <si>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</si>
  <si>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</si>
  <si>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</si>
  <si>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</si>
  <si>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</si>
  <si>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</si>
  <si>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</si>
  <si>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</si>
  <si>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</si>
  <si>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</si>
  <si>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</si>
  <si>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</si>
  <si>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</si>
  <si>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</si>
  <si>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</si>
  <si>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</si>
  <si>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</si>
  <si>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</si>
  <si>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</si>
  <si>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</si>
  <si>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</si>
  <si>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</si>
  <si>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</si>
  <si>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</si>
  <si>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</si>
  <si>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</si>
  <si>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</si>
  <si>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</si>
  <si>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</si>
  <si>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</si>
  <si>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</si>
  <si>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</si>
  <si>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</si>
  <si>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</si>
  <si>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</si>
  <si>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</si>
  <si>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</si>
  <si>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</si>
  <si>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</si>
  <si>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</si>
  <si>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</si>
  <si>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</si>
  <si>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</si>
  <si>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</si>
  <si>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</si>
  <si>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</si>
  <si>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</si>
  <si>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</si>
  <si>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</si>
  <si>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</si>
  <si>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</si>
  <si>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</si>
  <si>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</si>
  <si>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</si>
  <si>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</si>
  <si>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</si>
  <si>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</si>
  <si>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</si>
  <si>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</si>
  <si>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</si>
  <si>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</si>
  <si>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</si>
  <si>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</si>
  <si>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</si>
  <si>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</si>
  <si>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</si>
  <si>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</si>
  <si>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</si>
  <si>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</si>
  <si>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</si>
  <si>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</si>
  <si>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</si>
  <si>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</si>
  <si>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</si>
  <si>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</si>
  <si>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</si>
  <si>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</si>
  <si>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</si>
  <si>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</si>
  <si>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</si>
  <si>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</si>
  <si>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</si>
  <si>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</si>
  <si>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</si>
  <si>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</si>
  <si>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</si>
  <si>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</si>
  <si>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</si>
  <si>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</si>
  <si>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</si>
  <si>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</si>
  <si>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</si>
  <si>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</si>
  <si>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</si>
  <si>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</si>
  <si>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</si>
  <si>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</si>
  <si>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</si>
  <si>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</si>
  <si>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</si>
  <si>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</si>
  <si>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</si>
  <si>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</si>
  <si>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</si>
  <si>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</si>
  <si>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</si>
  <si>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</si>
  <si>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</si>
  <si>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</si>
  <si>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</si>
  <si>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</si>
  <si>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</si>
  <si>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</si>
  <si>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</si>
  <si>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</si>
  <si>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</si>
  <si>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</si>
  <si>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</si>
  <si>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</si>
  <si>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</si>
  <si>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</si>
  <si>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</si>
  <si>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</si>
  <si>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</si>
  <si>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</si>
  <si>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</si>
  <si>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</si>
  <si>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</si>
  <si>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</si>
  <si>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</si>
  <si>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</si>
  <si>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</si>
  <si>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</si>
  <si>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</si>
  <si>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</si>
  <si>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</si>
  <si>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</si>
  <si>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</si>
  <si>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</si>
  <si>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</si>
  <si>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</si>
  <si>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</si>
  <si>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</si>
  <si>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</si>
  <si>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</si>
  <si>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</si>
  <si>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</si>
  <si>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</si>
  <si>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</si>
  <si>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</si>
  <si>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</si>
  <si>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</si>
  <si>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</si>
  <si>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</si>
  <si>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</si>
  <si>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</si>
  <si>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</si>
  <si>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</si>
  <si>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</si>
  <si>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</si>
  <si>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</si>
  <si>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</si>
  <si>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</si>
  <si>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</si>
  <si>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</si>
  <si>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</si>
  <si>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</si>
  <si>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</si>
  <si>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</si>
  <si>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</si>
  <si>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</si>
  <si>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</si>
  <si>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</si>
  <si>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</si>
  <si>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</si>
  <si>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</si>
  <si>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</si>
  <si>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</si>
  <si>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</si>
  <si>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</si>
  <si>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</si>
  <si>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</si>
  <si>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</si>
  <si>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</si>
  <si>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</si>
  <si>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</si>
  <si>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</si>
  <si>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</si>
  <si>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</si>
  <si>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</si>
  <si>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</si>
  <si>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</si>
  <si>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</si>
  <si>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</si>
  <si>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</si>
  <si>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</si>
  <si>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</si>
  <si>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</si>
  <si>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</si>
  <si>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</si>
  <si>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</si>
  <si>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</si>
  <si>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</si>
  <si>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</si>
  <si>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</si>
  <si>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</si>
  <si>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</si>
  <si>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</si>
  <si>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</si>
  <si>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</si>
  <si>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</si>
  <si>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</si>
  <si>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</si>
  <si>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</si>
  <si>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</si>
  <si>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</si>
  <si>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</si>
  <si>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</si>
  <si>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</si>
  <si>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</si>
  <si>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</si>
  <si>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</si>
  <si>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</si>
  <si>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</si>
  <si>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</si>
  <si>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</si>
  <si>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</si>
  <si>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</si>
  <si>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</si>
  <si>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</si>
  <si>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</si>
  <si>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</si>
  <si>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</si>
  <si>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</si>
  <si>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</si>
  <si>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</si>
  <si>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</si>
  <si>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</si>
  <si>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</si>
  <si>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</si>
  <si>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</si>
  <si>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</si>
  <si>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</si>
  <si>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</si>
  <si>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</si>
  <si>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</si>
  <si>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</si>
  <si>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</si>
  <si>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</si>
  <si>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</si>
  <si>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</si>
  <si>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</si>
  <si>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</si>
  <si>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</si>
  <si>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</si>
  <si>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</si>
  <si>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</si>
  <si>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</si>
  <si>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</si>
  <si>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</si>
  <si>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</si>
  <si>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</si>
  <si>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</si>
  <si>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</si>
  <si>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</si>
  <si>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</si>
  <si>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</si>
  <si>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</si>
  <si>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</si>
  <si>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</si>
  <si>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</si>
  <si>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</si>
  <si>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</si>
  <si>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</si>
  <si>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</si>
  <si>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</si>
  <si>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</si>
  <si>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</si>
  <si>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</si>
  <si>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</si>
  <si>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</si>
  <si>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</si>
  <si>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</si>
  <si>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</si>
  <si>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</si>
  <si>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</si>
  <si>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</si>
  <si>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</si>
  <si>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</si>
  <si>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</si>
  <si>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</si>
  <si>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</si>
  <si>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</si>
  <si>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</si>
  <si>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</si>
  <si>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</si>
  <si>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</si>
  <si>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</si>
  <si>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</si>
  <si>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</si>
  <si>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</si>
  <si>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</si>
  <si>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</si>
  <si>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</si>
  <si>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</si>
  <si>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</si>
  <si>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</si>
  <si>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</si>
  <si>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</si>
  <si>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</si>
  <si>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</si>
  <si>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</si>
  <si>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</si>
  <si>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</si>
  <si>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</si>
  <si>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</si>
  <si>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</si>
  <si>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</si>
  <si>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</si>
  <si>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</si>
  <si>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</si>
  <si>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</si>
  <si>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</si>
  <si>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</si>
  <si>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</si>
  <si>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</si>
  <si>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</si>
  <si>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</si>
  <si>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</si>
  <si>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</si>
  <si>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</si>
  <si>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</si>
  <si>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</si>
  <si>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</si>
  <si>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</si>
  <si>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</si>
  <si>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</si>
  <si>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</si>
  <si>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</si>
  <si>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</si>
  <si>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</si>
  <si>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</si>
  <si>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</si>
  <si>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</si>
  <si>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</si>
  <si>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</si>
  <si>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</si>
  <si>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</si>
  <si>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</si>
  <si>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</si>
  <si>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</si>
  <si>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</si>
  <si>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</si>
  <si>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</si>
  <si>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</si>
  <si>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</si>
  <si>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</si>
  <si>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</si>
  <si>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</si>
  <si>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</si>
  <si>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</si>
  <si>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</si>
  <si>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</si>
  <si>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</si>
  <si>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</si>
  <si>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</si>
  <si>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</si>
  <si>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</si>
  <si>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</si>
  <si>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</si>
  <si>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</si>
  <si>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</si>
  <si>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</si>
  <si>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</si>
  <si>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</si>
  <si>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</si>
  <si>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</si>
  <si>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</si>
  <si>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</si>
  <si>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</si>
  <si>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</si>
  <si>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</si>
  <si>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</si>
  <si>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</si>
  <si>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</si>
  <si>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</si>
  <si>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</si>
  <si>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</si>
  <si>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</si>
  <si>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</si>
  <si>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</si>
  <si>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</si>
  <si>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</si>
  <si>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</si>
  <si>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</si>
  <si>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</si>
  <si>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</si>
  <si>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</si>
  <si>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</si>
  <si>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</si>
  <si>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</si>
  <si>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</si>
  <si>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</si>
  <si>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</si>
  <si>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</si>
  <si>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</si>
  <si>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</si>
  <si>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</si>
  <si>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</si>
  <si>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</si>
  <si>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</si>
  <si>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</si>
  <si>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</si>
  <si>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</si>
  <si>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</si>
  <si>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</si>
  <si>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</si>
  <si>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</si>
  <si>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</si>
  <si>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</si>
  <si>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</si>
  <si>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</si>
  <si>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</si>
  <si>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</si>
  <si>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</si>
  <si>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</si>
  <si>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</si>
  <si>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</si>
  <si>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</si>
  <si>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</si>
  <si>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</si>
  <si>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</si>
  <si>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</si>
  <si>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</si>
  <si>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</si>
  <si>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</si>
  <si>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</si>
  <si>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</si>
  <si>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</si>
  <si>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</si>
  <si>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</si>
  <si>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</si>
  <si>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</si>
  <si>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</si>
  <si>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</si>
  <si>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</si>
  <si>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</si>
  <si>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</si>
  <si>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</si>
  <si>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</si>
  <si>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</si>
  <si>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</si>
  <si>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</si>
  <si>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</si>
  <si>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</si>
  <si>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</si>
  <si>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</si>
  <si>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</si>
  <si>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</si>
  <si>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</si>
  <si>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</si>
  <si>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</si>
  <si>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</si>
  <si>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</si>
  <si>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</si>
  <si>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</si>
  <si>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</si>
  <si>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</si>
  <si>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</si>
  <si>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</si>
  <si>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</si>
  <si>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</si>
  <si>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</si>
  <si>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</si>
  <si>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</si>
  <si>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</si>
  <si>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</si>
  <si>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</si>
  <si>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</si>
  <si>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</si>
  <si>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</si>
  <si>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</si>
  <si>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</si>
  <si>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</si>
  <si>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</si>
  <si>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</si>
  <si>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</si>
  <si>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</si>
  <si>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</si>
  <si>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</si>
  <si>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</si>
  <si>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</si>
  <si>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</si>
  <si>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</si>
  <si>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</si>
  <si>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</si>
  <si>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</si>
  <si>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</si>
  <si>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</si>
  <si>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</si>
  <si>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</si>
  <si>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</si>
  <si>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</si>
  <si>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</si>
  <si>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</si>
  <si>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</si>
  <si>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</si>
  <si>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</si>
  <si>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</si>
  <si>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</si>
  <si>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</si>
  <si>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</si>
  <si>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</si>
  <si>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</si>
  <si>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</si>
  <si>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</si>
  <si>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</si>
  <si>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</si>
  <si>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</si>
  <si>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</si>
  <si>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</si>
  <si>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</si>
  <si>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</si>
  <si>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</si>
  <si>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</si>
  <si>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</si>
  <si>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</si>
  <si>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</si>
  <si>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</si>
  <si>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</si>
  <si>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</si>
  <si>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</si>
  <si>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</si>
  <si>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</si>
  <si>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</si>
  <si>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</si>
  <si>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</si>
  <si>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</si>
  <si>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</si>
  <si>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</si>
  <si>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</si>
  <si>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</si>
  <si>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</si>
  <si>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</si>
  <si>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</si>
  <si>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</si>
  <si>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</si>
  <si>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</si>
  <si>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</si>
  <si>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</si>
  <si>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</si>
  <si>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</si>
  <si>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</si>
  <si>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</si>
  <si>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</si>
  <si>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</si>
  <si>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</si>
  <si>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</si>
  <si>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</si>
  <si>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</si>
  <si>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</si>
  <si>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</si>
  <si>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</si>
  <si>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</si>
  <si>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</si>
  <si>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</si>
  <si>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</si>
  <si>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</si>
  <si>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</si>
  <si>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</si>
  <si>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</si>
  <si>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</si>
  <si>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</si>
  <si>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</si>
  <si>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</si>
  <si>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</si>
  <si>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</si>
  <si>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</si>
  <si>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</si>
  <si>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</si>
  <si>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</si>
  <si>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</si>
  <si>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</si>
  <si>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</si>
  <si>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</si>
  <si>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</si>
  <si>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</si>
  <si>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</si>
  <si>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</si>
  <si>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</si>
  <si>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</si>
  <si>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</si>
  <si>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</si>
  <si>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</si>
  <si>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</si>
  <si>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</si>
  <si>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</si>
  <si>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</si>
  <si>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</si>
  <si>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</si>
  <si>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</si>
  <si>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</si>
  <si>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</si>
  <si>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</si>
  <si>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</si>
  <si>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</si>
  <si>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</si>
  <si>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</si>
  <si>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</si>
  <si>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</si>
  <si>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</si>
  <si>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</si>
  <si>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</si>
  <si>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</si>
  <si>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</si>
  <si>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</si>
  <si>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</si>
  <si>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</si>
  <si>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</si>
  <si>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</si>
  <si>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</si>
  <si>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</si>
  <si>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</si>
  <si>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</si>
  <si>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</si>
  <si>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</si>
  <si>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</si>
  <si>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</si>
  <si>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</si>
  <si>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</si>
  <si>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</si>
  <si>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</si>
  <si>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</si>
  <si>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</si>
  <si>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</si>
  <si>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</si>
  <si>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</si>
  <si>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</si>
  <si>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</si>
  <si>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</si>
  <si>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</si>
  <si>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</si>
  <si>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</si>
  <si>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</si>
  <si>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</si>
  <si>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</si>
  <si>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</si>
  <si>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</si>
  <si>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</si>
  <si>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</si>
  <si>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</si>
  <si>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</si>
  <si>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</si>
  <si>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</si>
  <si>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</si>
  <si>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</si>
  <si>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</si>
  <si>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</si>
  <si>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</si>
  <si>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</si>
  <si>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</si>
  <si>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</si>
  <si>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</si>
  <si>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</si>
  <si>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</si>
  <si>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</si>
  <si>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</si>
  <si>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</si>
  <si>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</si>
  <si>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</si>
  <si>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</si>
  <si>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</si>
  <si>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</si>
  <si>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</si>
  <si>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</si>
  <si>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</si>
  <si>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</si>
  <si>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</si>
  <si>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</si>
  <si>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</si>
  <si>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</si>
  <si>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</si>
  <si>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</si>
  <si>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</si>
  <si>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</si>
  <si>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</si>
  <si>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</si>
  <si>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</si>
  <si>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</si>
  <si>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</si>
  <si>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</si>
  <si>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</si>
  <si>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</si>
  <si>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</si>
  <si>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</si>
  <si>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</si>
  <si>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</si>
  <si>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</si>
  <si>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</si>
  <si>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</si>
  <si>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</si>
  <si>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</si>
  <si>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</si>
  <si>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</si>
  <si>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</si>
  <si>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</si>
  <si>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</si>
  <si>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</si>
  <si>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</si>
  <si>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</si>
  <si>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</si>
  <si>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</si>
  <si>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</si>
  <si>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</si>
  <si>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</si>
  <si>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</si>
  <si>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</si>
  <si>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</si>
  <si>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</si>
  <si>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</si>
  <si>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</si>
  <si>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</si>
  <si>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</si>
  <si>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</si>
  <si>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</si>
  <si>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</si>
  <si>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</si>
  <si>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</si>
  <si>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</si>
  <si>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</si>
  <si>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</si>
  <si>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</si>
  <si>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</si>
  <si>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</si>
  <si>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</si>
  <si>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</si>
  <si>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</si>
  <si>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</si>
  <si>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</si>
  <si>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</si>
  <si>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</si>
  <si>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</si>
  <si>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</si>
  <si>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</si>
  <si>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</si>
  <si>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</si>
  <si>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</si>
  <si>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</si>
  <si>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</si>
  <si>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</si>
  <si>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</si>
  <si>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</si>
  <si>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</si>
  <si>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</si>
  <si>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</si>
  <si>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</si>
  <si>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</si>
  <si>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</si>
  <si>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</si>
  <si>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</si>
  <si>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</si>
  <si>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</si>
  <si>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</si>
  <si>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</si>
  <si>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</si>
  <si>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</si>
  <si>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</si>
  <si>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</si>
  <si>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</si>
  <si>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</si>
  <si>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</si>
  <si>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</si>
  <si>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</si>
  <si>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</si>
  <si>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</si>
  <si>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</si>
  <si>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</si>
  <si>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</si>
  <si>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</si>
  <si>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</si>
  <si>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</si>
  <si>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</si>
  <si>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</si>
  <si>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</si>
  <si>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</si>
  <si>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</si>
  <si>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</si>
  <si>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</si>
  <si>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</si>
  <si>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</si>
  <si>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</si>
  <si>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</si>
  <si>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</si>
  <si>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</si>
  <si>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</si>
  <si>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</si>
  <si>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</si>
  <si>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</si>
  <si>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</si>
  <si>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</si>
  <si>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</si>
  <si>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</si>
  <si>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</si>
  <si>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</si>
  <si>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</si>
  <si>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</si>
  <si>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</si>
  <si>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</si>
  <si>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</si>
  <si>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</si>
  <si>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</si>
  <si>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</si>
  <si>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</si>
  <si>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</si>
  <si>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</si>
  <si>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</si>
  <si>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</si>
  <si>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</si>
  <si>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</si>
  <si>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</si>
  <si>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</si>
  <si>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</si>
  <si>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</si>
  <si>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</si>
  <si>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</si>
  <si>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</si>
  <si>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</si>
  <si>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</si>
  <si>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</si>
  <si>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</si>
  <si>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</si>
  <si>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</si>
  <si>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</si>
  <si>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</si>
  <si>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</si>
  <si>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</si>
  <si>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</si>
  <si>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</si>
  <si>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</si>
  <si>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</si>
  <si>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</si>
  <si>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</si>
  <si>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</si>
  <si>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</si>
  <si>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</si>
  <si>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</si>
  <si>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</si>
  <si>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</si>
  <si>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</si>
  <si>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</si>
  <si>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</si>
  <si>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</si>
  <si>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</si>
  <si>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</si>
  <si>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</si>
  <si>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</si>
  <si>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</si>
  <si>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</si>
  <si>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</si>
  <si>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</si>
  <si>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</si>
  <si>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</si>
  <si>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</si>
  <si>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</si>
  <si>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</si>
  <si>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</si>
  <si>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</si>
  <si>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</si>
  <si>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</si>
  <si>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</si>
  <si>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</si>
  <si>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</si>
  <si>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</si>
  <si>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</si>
  <si>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</si>
  <si>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</si>
  <si>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</si>
  <si>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</si>
  <si>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</si>
  <si>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</si>
  <si>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</si>
  <si>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</si>
  <si>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</si>
  <si>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</si>
  <si>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</si>
  <si>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</si>
  <si>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</si>
  <si>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</si>
  <si>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</si>
  <si>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</si>
  <si>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</si>
  <si>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</si>
  <si>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</si>
  <si>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</si>
  <si>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</si>
  <si>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</si>
  <si>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</si>
  <si>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</si>
  <si>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</si>
  <si>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</si>
  <si>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</si>
  <si>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</si>
  <si>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</si>
  <si>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</si>
  <si>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</si>
  <si>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</si>
  <si>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</si>
  <si>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</si>
  <si>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</si>
  <si>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</si>
  <si>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</si>
  <si>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</si>
  <si>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</si>
  <si>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</si>
  <si>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</si>
  <si>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</si>
  <si>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</si>
  <si>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</si>
  <si>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</si>
  <si>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</si>
  <si>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</si>
  <si>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</si>
  <si>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</si>
  <si>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</si>
  <si>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</si>
  <si>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</si>
  <si>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</si>
  <si>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</si>
  <si>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</si>
  <si>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</si>
  <si>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</si>
  <si>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</si>
  <si>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</si>
  <si>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</si>
  <si>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</si>
  <si>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</si>
  <si>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</si>
  <si>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</si>
  <si>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</si>
  <si>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</si>
  <si>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</si>
  <si>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</si>
  <si>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</si>
  <si>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</si>
  <si>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</si>
  <si>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</si>
  <si>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</si>
  <si>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</si>
  <si>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</si>
  <si>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</si>
  <si>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</si>
  <si>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</si>
  <si>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</si>
  <si>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</si>
  <si>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</si>
  <si>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</si>
  <si>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</si>
  <si>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</si>
  <si>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</si>
  <si>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</si>
  <si>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</si>
  <si>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</si>
  <si>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</si>
  <si>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</si>
  <si>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</si>
  <si>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</si>
  <si>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</si>
  <si>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</si>
  <si>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</si>
  <si>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</si>
  <si>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</si>
  <si>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</si>
  <si>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</si>
  <si>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</si>
  <si>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</si>
  <si>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</si>
  <si>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</si>
  <si>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</si>
  <si>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</si>
  <si>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</si>
  <si>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</si>
  <si>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</si>
  <si>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</si>
  <si>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</si>
  <si>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</si>
  <si>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</si>
  <si>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</si>
  <si>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</si>
  <si>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</si>
  <si>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</si>
  <si>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</si>
  <si>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</si>
  <si>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</si>
  <si>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</si>
  <si>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</si>
  <si>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</si>
  <si>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</si>
  <si>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</si>
  <si>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</si>
  <si>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</si>
  <si>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</si>
  <si>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</si>
  <si>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</si>
  <si>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</si>
  <si>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</si>
  <si>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</si>
  <si>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</si>
  <si>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</si>
  <si>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</si>
  <si>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</si>
  <si>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</si>
  <si>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</si>
  <si>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</si>
  <si>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</si>
  <si>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</si>
  <si>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</si>
  <si>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</si>
  <si>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</si>
  <si>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</si>
  <si>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</si>
  <si>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</si>
  <si>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</si>
  <si>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</si>
  <si>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</si>
  <si>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</si>
  <si>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</si>
  <si>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</si>
  <si>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</si>
  <si>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</si>
  <si>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</si>
  <si>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</si>
  <si>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</si>
  <si>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</si>
  <si>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</si>
  <si>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</si>
  <si>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</si>
  <si>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</si>
  <si>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</si>
  <si>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</si>
  <si>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</si>
  <si>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</si>
  <si>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</si>
  <si>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</si>
  <si>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</si>
  <si>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</si>
  <si>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</si>
  <si>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</si>
  <si>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</si>
  <si>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</si>
  <si>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</si>
  <si>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</si>
  <si>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</si>
  <si>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</si>
  <si>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</si>
  <si>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</si>
  <si>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</si>
  <si>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</si>
  <si>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</si>
  <si>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</si>
  <si>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</si>
  <si>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</si>
  <si>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</si>
  <si>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</si>
  <si>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</si>
  <si>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</si>
  <si>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</si>
  <si>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</si>
  <si>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</si>
  <si>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</si>
  <si>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</si>
  <si>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</si>
  <si>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</si>
  <si>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</si>
  <si>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</si>
  <si>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</si>
  <si>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</si>
  <si>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</si>
  <si>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</si>
  <si>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</si>
  <si>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</si>
  <si>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</si>
  <si>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</si>
  <si>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</si>
  <si>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</si>
  <si>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</si>
  <si>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</si>
  <si>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</si>
  <si>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</si>
  <si>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</si>
  <si>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</si>
  <si>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</si>
  <si>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</si>
  <si>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</si>
  <si>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</si>
  <si>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</si>
  <si>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</si>
  <si>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</si>
  <si>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</si>
  <si>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</si>
  <si>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</si>
  <si>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</si>
  <si>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</si>
  <si>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</si>
  <si>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</si>
  <si>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</si>
  <si>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</si>
  <si>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</si>
  <si>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</si>
  <si>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</si>
  <si>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</si>
  <si>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</si>
  <si>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</si>
  <si>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</si>
  <si>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</si>
  <si>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</si>
  <si>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</si>
  <si>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</si>
  <si>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</si>
  <si>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</si>
  <si>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</si>
  <si>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</si>
  <si>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</si>
  <si>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</si>
  <si>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</si>
  <si>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</si>
  <si>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</si>
  <si>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</si>
  <si>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</si>
  <si>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</si>
  <si>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</si>
  <si>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</si>
  <si>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</si>
  <si>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</si>
  <si>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</si>
  <si>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</si>
  <si>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</si>
  <si>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</si>
  <si>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</si>
  <si>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</si>
  <si>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</si>
  <si>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</si>
  <si>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</si>
  <si>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</si>
  <si>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</si>
  <si>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</si>
  <si>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</si>
  <si>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</si>
  <si>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</si>
  <si>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</si>
  <si>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</si>
  <si>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</si>
  <si>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</si>
  <si>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</si>
  <si>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</si>
  <si>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</si>
  <si>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</si>
  <si>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</si>
  <si>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</si>
  <si>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</si>
  <si>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</si>
  <si>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</si>
  <si>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</si>
  <si>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</si>
  <si>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</si>
  <si>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</si>
  <si>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</si>
  <si>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</si>
  <si>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</si>
  <si>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</si>
  <si>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</si>
  <si>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</si>
  <si>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</si>
  <si>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</si>
  <si>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</si>
  <si>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</si>
  <si>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</si>
  <si>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</si>
  <si>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</si>
  <si>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</si>
  <si>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</si>
  <si>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</si>
  <si>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</si>
  <si>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</si>
  <si>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</si>
  <si>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</si>
  <si>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</si>
  <si>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</si>
  <si>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</si>
  <si>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</si>
  <si>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</si>
  <si>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</si>
  <si>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</si>
  <si>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</si>
  <si>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</si>
  <si>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</si>
  <si>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</si>
  <si>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</si>
  <si>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</si>
  <si>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</si>
  <si>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</si>
  <si>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</si>
  <si>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</si>
  <si>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</si>
  <si>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</si>
  <si>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</si>
  <si>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</si>
  <si>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</si>
  <si>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</si>
  <si>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</si>
  <si>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</si>
  <si>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</si>
  <si>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</si>
  <si>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</si>
  <si>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</si>
  <si>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</si>
  <si>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</si>
  <si>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</si>
  <si>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</si>
  <si>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</si>
  <si>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</si>
  <si>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</si>
  <si>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</si>
  <si>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</si>
  <si>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</si>
  <si>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</si>
  <si>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</si>
  <si>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</si>
  <si>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</si>
  <si>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</si>
  <si>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</si>
  <si>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</si>
  <si>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</si>
  <si>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</si>
  <si>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</si>
  <si>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</si>
  <si>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</si>
  <si>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</si>
  <si>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</si>
  <si>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</si>
  <si>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</si>
  <si>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</si>
  <si>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</si>
  <si>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</si>
  <si>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</si>
  <si>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</si>
  <si>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</si>
  <si>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</si>
  <si>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</si>
  <si>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</si>
  <si>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</si>
  <si>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</si>
  <si>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</si>
  <si>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</si>
  <si>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</si>
  <si>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</si>
  <si>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</si>
  <si>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</si>
  <si>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</si>
  <si>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</si>
  <si>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</si>
  <si>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</si>
  <si>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</si>
  <si>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</si>
  <si>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</si>
  <si>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</si>
  <si>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</si>
  <si>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</si>
  <si>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</si>
  <si>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</si>
  <si>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</si>
  <si>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</si>
  <si>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</si>
  <si>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</si>
  <si>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</si>
  <si>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</si>
  <si>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</si>
  <si>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</si>
  <si>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</si>
  <si>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</si>
  <si>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</si>
  <si>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</si>
  <si>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</si>
  <si>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</si>
  <si>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</si>
  <si>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</si>
  <si>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</si>
  <si>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</si>
  <si>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</si>
  <si>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</si>
  <si>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</si>
  <si>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</si>
  <si>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</si>
  <si>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</si>
  <si>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</si>
  <si>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</si>
  <si>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</si>
  <si>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</si>
  <si>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</si>
  <si>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</si>
  <si>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</si>
  <si>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</si>
  <si>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</si>
  <si>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</si>
  <si>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</si>
  <si>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</si>
  <si>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</si>
  <si>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</si>
  <si>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</si>
  <si>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</si>
  <si>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</si>
  <si>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</si>
  <si>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</si>
  <si>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</si>
  <si>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</si>
  <si>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</si>
  <si>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</si>
  <si>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</si>
  <si>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</si>
  <si>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</si>
  <si>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</si>
  <si>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</si>
  <si>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</si>
  <si>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</si>
  <si>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</si>
  <si>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</si>
  <si>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</si>
  <si>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</si>
  <si>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</si>
  <si>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</si>
  <si>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</si>
  <si>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</si>
  <si>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</si>
  <si>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</si>
  <si>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</si>
  <si>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</si>
  <si>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</si>
  <si>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</si>
  <si>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</si>
  <si>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</si>
  <si>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</si>
  <si>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</si>
  <si>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</si>
  <si>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</si>
  <si>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</si>
  <si>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</si>
  <si>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</si>
  <si>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</si>
  <si>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</si>
  <si>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</si>
  <si>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</si>
  <si>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</si>
  <si>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</si>
  <si>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</si>
  <si>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</si>
  <si>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</si>
  <si>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</si>
  <si>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</si>
  <si>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</si>
  <si>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</si>
  <si>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</si>
  <si>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</si>
  <si>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</si>
  <si>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</si>
  <si>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</si>
  <si>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</si>
  <si>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</si>
  <si>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</si>
  <si>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</si>
  <si>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</si>
  <si>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</si>
  <si>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</si>
  <si>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</si>
  <si>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</si>
  <si>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</si>
  <si>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</si>
  <si>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</si>
  <si>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</si>
  <si>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</si>
  <si>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</si>
  <si>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</si>
  <si>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</si>
  <si>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</si>
  <si>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</si>
  <si>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</si>
  <si>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</si>
  <si>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</si>
  <si>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</si>
  <si>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</si>
  <si>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</si>
  <si>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</si>
  <si>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</si>
  <si>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</si>
  <si>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</si>
  <si>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</si>
  <si>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</si>
  <si>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</si>
  <si>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</si>
  <si>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</si>
  <si>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</si>
  <si>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</si>
  <si>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</si>
  <si>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</si>
  <si>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</si>
  <si>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</si>
  <si>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</si>
  <si>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</si>
  <si>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</si>
  <si>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</si>
  <si>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</si>
  <si>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</si>
  <si>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</si>
  <si>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</si>
  <si>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</si>
  <si>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</si>
  <si>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</si>
  <si>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</si>
  <si>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</si>
  <si>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</si>
  <si>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</si>
  <si>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</si>
  <si>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</si>
  <si>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</si>
  <si>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</si>
  <si>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</si>
  <si>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</si>
  <si>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</si>
  <si>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</si>
  <si>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</si>
  <si>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</si>
  <si>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</si>
  <si>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</si>
  <si>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</si>
  <si>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</si>
  <si>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</si>
  <si>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</si>
  <si>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</si>
  <si>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</si>
  <si>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</si>
  <si>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</si>
  <si>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</si>
  <si>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</si>
  <si>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</si>
  <si>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</si>
  <si>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</si>
  <si>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</si>
  <si>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</si>
  <si>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</si>
  <si>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</si>
  <si>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</si>
  <si>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</si>
  <si>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</si>
  <si>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</si>
  <si>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</si>
  <si>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</si>
  <si>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</si>
  <si>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</si>
  <si>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</si>
  <si>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</si>
  <si>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</si>
  <si>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RAMI Technology USA, LLC / Raltron Electronics</t>
  </si>
  <si>
    <t>10400 NW 33rd Street, Suite 290, Miami, Florida 33172  USA</t>
  </si>
  <si>
    <t>Frank Parra</t>
  </si>
  <si>
    <t>frank@raltron.com</t>
  </si>
  <si>
    <t>305-593-6033</t>
  </si>
  <si>
    <t>John D. Ivens</t>
  </si>
  <si>
    <t>Quality Assurance Director</t>
  </si>
  <si>
    <t>john.ivens@raltron.com</t>
  </si>
  <si>
    <t>100%</t>
  </si>
  <si>
    <t>https://www.raltron.com/quality-and-enviroment/</t>
  </si>
  <si>
    <t>Our suppliers do not source conflict minerals from the Congo Region of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</si>
</sst>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1824816</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rank@raltr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ltron.com/quality-and-enviroment/" TargetMode="External"/><Relationship Id="rId4" Type="http://schemas.openxmlformats.org/officeDocument/2006/relationships/hyperlink" Target="mailto:john.ivens@raltr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00000000000006" customHeight="1">
      <c r="A29" s="305"/>
      <c r="B29" s="294"/>
      <c r="C29" s="312"/>
      <c r="D29" s="315"/>
      <c r="E29" s="303"/>
      <c r="F29" s="165" t="s">
        <v>58</v>
      </c>
      <c r="G29" s="25"/>
    </row>
    <row r="30" spans="1:7" ht="62.4"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EEBF449-3D7D-491B-9F74-D72FAEE95D7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B3CB903-370F-4017-B968-30047701E90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45659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34" t="s">
        <v>15865</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AB39158-887C-4BDF-97C1-CE09FA680367}"/>
    <hyperlink ref="D20" r:id="rId4" xr:uid="{BBEAAFA1-4B28-4949-A4E0-E0BD10B9B860}"/>
    <hyperlink ref="G77" r:id="rId5" xr:uid="{C7C0824F-A0C8-43B5-8A78-8BCC7C4A01D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6" sqref="B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781</v>
      </c>
      <c r="B5" s="182" t="s">
        <v>1120</v>
      </c>
      <c r="C5" s="186" t="s">
        <v>1790</v>
      </c>
      <c r="D5" s="230"/>
      <c r="E5" s="182" t="str">
        <f ca="1">IF(ISERROR($V5),"",OFFSET('Smelter Look-up'!$D$4,$V5-4,0)&amp;"")</f>
        <v>CHINA</v>
      </c>
      <c r="F5" s="182" t="s">
        <v>781</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571</v>
      </c>
      <c r="X5" s="227">
        <f t="shared" ref="X5" ca="1" si="0">IF(AND(C5="Smelter not listed",OR(LEN(D5)=0,LEN(E5)=0)),1,0)</f>
        <v>0</v>
      </c>
      <c r="AB5" s="228" t="str">
        <f t="shared" ref="AB5" si="1">B5&amp;C5</f>
        <v>TinYunnan wind Nonferrous Metals Co., Ltd.</v>
      </c>
    </row>
    <row r="6" spans="1:34" s="227" customFormat="1" ht="20.100000000000001" customHeight="1">
      <c r="A6" s="262" t="s">
        <v>699</v>
      </c>
      <c r="B6" s="182" t="s">
        <v>1119</v>
      </c>
      <c r="C6" s="186" t="s">
        <v>2134</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183</v>
      </c>
      <c r="X6" s="227">
        <f t="shared" ref="X6:X37" ca="1" si="3">IF(AND(C6="Smelter not listed",OR(LEN(D6)=0,LEN(E6)=0)),1,0)</f>
        <v>0</v>
      </c>
      <c r="AB6" s="228" t="str">
        <f t="shared" ref="AB6:AB37" si="4">B6&amp;C6</f>
        <v>GoldMetalor Technologies (Hong Kong) Ltd.</v>
      </c>
    </row>
    <row r="7" spans="1:34" s="227" customFormat="1" ht="20.100000000000001" customHeight="1">
      <c r="A7" s="262" t="s">
        <v>793</v>
      </c>
      <c r="B7" s="182" t="s">
        <v>1122</v>
      </c>
      <c r="C7" s="186" t="str">
        <f ca="1">IF(LEN(A7)=0,"",INDEX('Smelter Look-up'!$C:$C,MATCH($A7,'Smelter Look-up'!$E:$E,0)))</f>
        <v>Xiamen Tungsten Co., Ltd.</v>
      </c>
      <c r="D7" s="230"/>
      <c r="E7" s="182" t="str">
        <f ca="1">IF(ISERROR($V7),"",OFFSET('Smelter Look-up'!$D$4,$V7-4,0)&amp;"")</f>
        <v>CHINA</v>
      </c>
      <c r="F7" s="182" t="str">
        <f ca="1">IF(ISERROR($V7),"",OFFSET('Smelter Look-up'!$E$4,$V7-4,0))</f>
        <v>CID002082</v>
      </c>
      <c r="G7" s="182" t="s">
        <v>13217</v>
      </c>
      <c r="H7" s="183">
        <f ca="1">IF(ISERROR($V7),"",OFFSET('Smelter Look-up'!$G$4,$V7-4,0))</f>
        <v>0</v>
      </c>
      <c r="I7" s="184" t="str">
        <f ca="1">IF(ISERROR($V7),"",OFFSET('Smelter Look-up'!$H$4,$V7-4,0))</f>
        <v>Xiamen</v>
      </c>
      <c r="J7" s="184" t="str">
        <f ca="1">IF(ISERROR($V7),"",OFFSET('Smelter Look-up'!$I$4,$V7-4,0))</f>
        <v>Fujian Sheng</v>
      </c>
      <c r="K7" s="224"/>
      <c r="L7" s="224"/>
      <c r="M7" s="224"/>
      <c r="N7" s="224"/>
      <c r="O7" s="224"/>
      <c r="P7" s="185"/>
      <c r="Q7" s="225"/>
      <c r="R7" s="182" t="str">
        <f ca="1">IF(ISERROR($V7),"",OFFSET('Smelter Look-up'!$C$4,$V7-4,0)&amp;"")</f>
        <v>Xiamen Tungsten Co., Ltd.</v>
      </c>
      <c r="S7" s="181" t="str">
        <f t="shared" ca="1" si="2"/>
        <v>CN</v>
      </c>
      <c r="T7" s="181" t="str">
        <f ca="1">IF(B7="","",IF(ISERROR(MATCH($J7,SorP!$B$1:$B$6226,0)),"",INDIRECT("'SorP'!$A$"&amp;MATCH($S7&amp;$J7,SorP!C:C,0))))</f>
        <v>CN-FJ</v>
      </c>
      <c r="U7" s="201"/>
      <c r="V7" s="226">
        <f ca="1">IF(C7="",NA(),IF(OR(C7="Smelter not listed",C7="Smelter not yet identified"),MATCH($B7&amp;$D7,'Smelter Look-up'!$J:$J,0),MATCH($B7&amp;$C7,'Smelter Look-up'!$J:$J,0)))</f>
        <v>659</v>
      </c>
      <c r="X7" s="227">
        <f t="shared" ca="1" si="3"/>
        <v>0</v>
      </c>
      <c r="AB7" s="228" t="str">
        <f t="shared" ca="1" si="4"/>
        <v>TungstenXiamen Tungsten Co., Ltd.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15194B-3C67-48B7-9556-DE591F9D09F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RAMI Technology USA, LLC / Raltron Electronics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Parra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frank@raltron.com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305-593-6033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D. Ivens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john.ivens@raltron.com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45659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https://www.raltron.com/quality-and-enviroment/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324" activePane="bottomLeft" state="frozen"/>
      <selection activeCell="A4" sqref="A4"/>
      <selection pane="bottomLeft" activeCell="C260" sqref="C260"/>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Parra</cp:lastModifiedBy>
  <cp:lastPrinted>2015-04-21T20:47:43Z</cp:lastPrinted>
  <dcterms:created xsi:type="dcterms:W3CDTF">2010-06-21T21:00:23Z</dcterms:created>
  <dcterms:modified xsi:type="dcterms:W3CDTF">2025-02-05T19:32:10Z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